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<sst xmlns="http://schemas.openxmlformats.org/spreadsheetml/2006/main" count="76" uniqueCount="57">
  <si>
    <t>Şehir Şebeke Basıncı =</t>
  </si>
  <si>
    <t>Su Sayacı Kaybı =</t>
  </si>
  <si>
    <t>Musluktan Akma Basıncı =</t>
  </si>
  <si>
    <t>Kalan Kullanılabilir Basınç =</t>
  </si>
  <si>
    <t>NO</t>
  </si>
  <si>
    <t>&gt;</t>
  </si>
  <si>
    <t>mSS</t>
  </si>
  <si>
    <t>Lavabo</t>
  </si>
  <si>
    <t>Evye</t>
  </si>
  <si>
    <t>Duş</t>
  </si>
  <si>
    <t>Çam.Mak.</t>
  </si>
  <si>
    <t>Bul.Mak.</t>
  </si>
  <si>
    <t>Şofben</t>
  </si>
  <si>
    <t>Rezervuar</t>
  </si>
  <si>
    <t>Y.B.</t>
  </si>
  <si>
    <t>S.B.</t>
  </si>
  <si>
    <t>ÇAP</t>
  </si>
  <si>
    <t>*YB</t>
  </si>
  <si>
    <t>*En yüksek musluk irtifası</t>
  </si>
  <si>
    <t>Yer Süzg</t>
  </si>
  <si>
    <t>TEMİZ SU HESABI</t>
  </si>
  <si>
    <t>DİKEY
 S.B.</t>
  </si>
  <si>
    <t>RxL
(mSS)</t>
  </si>
  <si>
    <t>R
(mSS/m)</t>
  </si>
  <si>
    <t>*L
(m)</t>
  </si>
  <si>
    <t>dem
(cm)</t>
  </si>
  <si>
    <t>UYGUN</t>
  </si>
  <si>
    <t>*WC
sayısı</t>
  </si>
  <si>
    <t>*Lavabo
sayısı</t>
  </si>
  <si>
    <t>*Evye
sayısı</t>
  </si>
  <si>
    <t>*Duş
sayısı</t>
  </si>
  <si>
    <t>ELEMAN
SAYISI</t>
  </si>
  <si>
    <t>Eşzaman
Faktörü</t>
  </si>
  <si>
    <t>Yükleme
Birimi
Y.B.</t>
  </si>
  <si>
    <t xml:space="preserve">
Bul Mak
sayısı</t>
  </si>
  <si>
    <t>Çam Mak
sayısı</t>
  </si>
  <si>
    <t>Kat</t>
  </si>
  <si>
    <t>ÇK</t>
  </si>
  <si>
    <t>5NK</t>
  </si>
  <si>
    <t>4NK</t>
  </si>
  <si>
    <t>3NK</t>
  </si>
  <si>
    <t>2NK</t>
  </si>
  <si>
    <t>1NK</t>
  </si>
  <si>
    <t>ZK</t>
  </si>
  <si>
    <t>Eleman
Sayısı
(WC,
Lavabo,
duş, vs)</t>
  </si>
  <si>
    <t>BK</t>
  </si>
  <si>
    <t>Eşzaman
Faktörü
(f)</t>
  </si>
  <si>
    <t>*(YB*f)</t>
  </si>
  <si>
    <t>WC-Klozet</t>
  </si>
  <si>
    <t>Pisuvar</t>
  </si>
  <si>
    <t>2-SIHHİ TESİSAT ELEMANLARI YÜKLEME VE SARFİYAT BİRİMLERİ TABLOSU</t>
  </si>
  <si>
    <t>YATAY
 S.B.</t>
  </si>
  <si>
    <t xml:space="preserve"> 3-KRİTİK DEVRE KOLON HESABI İÇİN TEMİZ SU BORU YÜKLEME BİRİMİ HESABI</t>
  </si>
  <si>
    <t>No</t>
  </si>
  <si>
    <t xml:space="preserve">1-Kritik Devre Basınç Kaybı Hesabı </t>
  </si>
  <si>
    <t>Not: (* )ve açık renkli değerler giriş değerleri olup,çıkış değerleri gül renkli değerlerdir.</t>
  </si>
  <si>
    <t>*d
(mm)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</si>
</sst>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0"/>
    <numFmt numFmtId="165" formatCode="0.0"/>
  </numFmts>
  <fonts count="8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1"/>
      <name val="Arial Tur"/>
      <family val="0"/>
    </font>
    <font>
      <b/>
      <sz val="12"/>
      <name val="Arial Tur"/>
      <family val="0"/>
    </font>
    <font>
      <b/>
      <sz val="16"/>
      <name val="Arial Tur"/>
      <family val="0"/>
    </font>
    <font>
      <b/>
      <sz val="8"/>
      <name val="Arial Tur"/>
      <family val="0"/>
    </font>
    <font>
      <sz val="11"/>
      <name val="Arial Tur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165" fontId="1" fillId="3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1" fontId="3" fillId="5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4" fillId="2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2" fontId="3" fillId="4" borderId="1" xfId="0" applyNumberFormat="1" applyFont="1" applyFill="1" applyBorder="1" applyAlignment="1">
      <alignment/>
    </xf>
    <xf numFmtId="2" fontId="3" fillId="5" borderId="1" xfId="0" applyNumberFormat="1" applyFont="1" applyFill="1" applyBorder="1" applyAlignment="1">
      <alignment horizontal="center" wrapText="1"/>
    </xf>
    <xf numFmtId="2" fontId="3" fillId="5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/>
    </xf>
    <xf numFmtId="0" fontId="3" fillId="4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wrapText="1"/>
    </xf>
    <xf numFmtId="0" fontId="1" fillId="8" borderId="2" xfId="0" applyFont="1" applyFill="1" applyBorder="1" applyAlignment="1">
      <alignment/>
    </xf>
    <xf numFmtId="0" fontId="0" fillId="8" borderId="3" xfId="0" applyFont="1" applyFill="1" applyBorder="1" applyAlignment="1">
      <alignment/>
    </xf>
    <xf numFmtId="0" fontId="0" fillId="8" borderId="4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wrapText="1"/>
    </xf>
    <xf numFmtId="2" fontId="3" fillId="4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/>
    </xf>
    <xf numFmtId="0" fontId="7" fillId="6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1" fontId="3" fillId="4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9"/>
  <sheetViews>
    <sheetView tabSelected="1" workbookViewId="0" topLeftCell="A1">
      <selection activeCell="S11" sqref="S11:S12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7.75390625" style="0" customWidth="1"/>
    <col min="4" max="4" width="8.625" style="0" customWidth="1"/>
    <col min="5" max="5" width="6.625" style="0" customWidth="1"/>
    <col min="6" max="6" width="8.125" style="0" customWidth="1"/>
    <col min="7" max="7" width="6.375" style="0" customWidth="1"/>
    <col min="8" max="8" width="6.25390625" style="0" customWidth="1"/>
    <col min="9" max="9" width="9.25390625" style="0" customWidth="1"/>
    <col min="10" max="10" width="14.625" style="0" customWidth="1"/>
    <col min="11" max="11" width="5.375" style="0" customWidth="1"/>
    <col min="12" max="12" width="8.875" style="0" customWidth="1"/>
    <col min="13" max="13" width="9.00390625" style="0" customWidth="1"/>
    <col min="14" max="14" width="10.625" style="0" customWidth="1"/>
    <col min="15" max="15" width="6.375" style="1" customWidth="1"/>
    <col min="16" max="16" width="8.375" style="0" customWidth="1"/>
  </cols>
  <sheetData>
    <row r="2" spans="1:10" ht="20.25">
      <c r="A2" s="63" t="s">
        <v>20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2.75">
      <c r="A3" s="66" t="s">
        <v>55</v>
      </c>
      <c r="B3" s="67"/>
      <c r="C3" s="67"/>
      <c r="D3" s="67"/>
      <c r="E3" s="67"/>
      <c r="F3" s="67"/>
      <c r="G3" s="67"/>
      <c r="H3" s="67"/>
      <c r="I3" s="67"/>
      <c r="J3" s="68"/>
    </row>
    <row r="4" spans="1:10" ht="15">
      <c r="A4" s="64" t="s">
        <v>0</v>
      </c>
      <c r="B4" s="56"/>
      <c r="C4" s="56"/>
      <c r="D4" s="56"/>
      <c r="E4" s="56"/>
      <c r="F4" s="56"/>
      <c r="G4" s="56"/>
      <c r="H4" s="56"/>
      <c r="I4" s="39">
        <v>40</v>
      </c>
      <c r="J4" s="14" t="s">
        <v>6</v>
      </c>
    </row>
    <row r="5" spans="1:18" ht="15">
      <c r="A5" s="64" t="s">
        <v>1</v>
      </c>
      <c r="B5" s="56"/>
      <c r="C5" s="56"/>
      <c r="D5" s="56"/>
      <c r="E5" s="56"/>
      <c r="F5" s="56"/>
      <c r="G5" s="56"/>
      <c r="H5" s="56"/>
      <c r="I5" s="39">
        <v>5</v>
      </c>
      <c r="J5" s="14" t="s">
        <v>6</v>
      </c>
      <c r="P5" s="1"/>
      <c r="Q5" s="1"/>
      <c r="R5" s="1"/>
    </row>
    <row r="6" spans="1:18" ht="15">
      <c r="A6" s="64" t="s">
        <v>2</v>
      </c>
      <c r="B6" s="56"/>
      <c r="C6" s="56"/>
      <c r="D6" s="56"/>
      <c r="E6" s="56"/>
      <c r="F6" s="56"/>
      <c r="G6" s="56"/>
      <c r="H6" s="56"/>
      <c r="I6" s="39">
        <v>10</v>
      </c>
      <c r="J6" s="14" t="s">
        <v>6</v>
      </c>
      <c r="P6" s="1"/>
      <c r="Q6" s="1"/>
      <c r="R6" s="1"/>
    </row>
    <row r="7" spans="1:18" ht="12.75">
      <c r="A7" s="74" t="s">
        <v>18</v>
      </c>
      <c r="B7" s="56"/>
      <c r="C7" s="56"/>
      <c r="D7" s="56"/>
      <c r="E7" s="56"/>
      <c r="F7" s="56"/>
      <c r="G7" s="56"/>
      <c r="H7" s="56"/>
      <c r="I7" s="5">
        <v>21</v>
      </c>
      <c r="J7" s="5" t="s">
        <v>6</v>
      </c>
      <c r="P7" s="1"/>
      <c r="Q7" s="1"/>
      <c r="R7" s="1"/>
    </row>
    <row r="8" spans="1:18" ht="12.75">
      <c r="A8" s="55" t="s">
        <v>3</v>
      </c>
      <c r="B8" s="56"/>
      <c r="C8" s="56"/>
      <c r="D8" s="56"/>
      <c r="E8" s="56"/>
      <c r="F8" s="56"/>
      <c r="G8" s="56"/>
      <c r="H8" s="56"/>
      <c r="I8" s="13">
        <f>I4-I5-I6-I7</f>
        <v>4</v>
      </c>
      <c r="J8" s="13" t="s">
        <v>6</v>
      </c>
      <c r="P8" s="1"/>
      <c r="Q8" s="1"/>
      <c r="R8" s="1"/>
    </row>
    <row r="9" spans="1:18" ht="15.75">
      <c r="A9" s="57" t="s">
        <v>54</v>
      </c>
      <c r="B9" s="58"/>
      <c r="C9" s="58"/>
      <c r="D9" s="58"/>
      <c r="E9" s="58"/>
      <c r="F9" s="58"/>
      <c r="G9" s="58"/>
      <c r="H9" s="58"/>
      <c r="I9" s="58"/>
      <c r="J9" s="59"/>
      <c r="L9" s="7"/>
      <c r="M9" s="7"/>
      <c r="P9" s="1"/>
      <c r="Q9" s="1"/>
      <c r="R9" s="1"/>
    </row>
    <row r="10" spans="1:18" ht="57">
      <c r="A10" s="25" t="s">
        <v>4</v>
      </c>
      <c r="B10" s="30" t="s">
        <v>36</v>
      </c>
      <c r="C10" s="29" t="s">
        <v>44</v>
      </c>
      <c r="D10" s="32" t="s">
        <v>46</v>
      </c>
      <c r="E10" s="23" t="s">
        <v>17</v>
      </c>
      <c r="F10" s="25" t="s">
        <v>47</v>
      </c>
      <c r="G10" s="24" t="s">
        <v>56</v>
      </c>
      <c r="H10" s="24" t="s">
        <v>24</v>
      </c>
      <c r="I10" s="22" t="s">
        <v>23</v>
      </c>
      <c r="J10" s="21" t="s">
        <v>22</v>
      </c>
      <c r="K10" s="26" t="s">
        <v>25</v>
      </c>
      <c r="L10" s="76"/>
      <c r="M10" s="6"/>
      <c r="N10" s="6"/>
      <c r="P10" s="2"/>
      <c r="Q10" s="2"/>
      <c r="R10" s="1"/>
    </row>
    <row r="11" spans="1:18" ht="12.75">
      <c r="A11" s="13">
        <v>1</v>
      </c>
      <c r="B11" s="31" t="s">
        <v>37</v>
      </c>
      <c r="C11" s="5">
        <v>2</v>
      </c>
      <c r="D11" s="16">
        <f>0.83/(POWER(C11,0.22))</f>
        <v>0.7126093122433356</v>
      </c>
      <c r="E11" s="5">
        <v>2.5</v>
      </c>
      <c r="F11" s="33">
        <f>D11*E11</f>
        <v>1.781523280608339</v>
      </c>
      <c r="G11" s="5">
        <v>20</v>
      </c>
      <c r="H11" s="5">
        <v>1.7</v>
      </c>
      <c r="I11" s="15">
        <f>6*POWER((0.25*3.6*POWER(F11,0.5)),2)/(POWER((G11/10),5))</f>
        <v>0.2705688482423916</v>
      </c>
      <c r="J11" s="16">
        <f>H11*I11</f>
        <v>0.4599670420120657</v>
      </c>
      <c r="K11" s="17">
        <f>25*POWER((0.25*3.6*POWER(F11,0.4)),0.4)</f>
        <v>26.28836964194368</v>
      </c>
      <c r="L11" s="8"/>
      <c r="M11" s="77"/>
      <c r="N11" s="8"/>
      <c r="P11" s="1"/>
      <c r="Q11" s="1"/>
      <c r="R11" s="1"/>
    </row>
    <row r="12" spans="1:18" ht="12.75">
      <c r="A12" s="13">
        <v>2</v>
      </c>
      <c r="B12" s="31" t="s">
        <v>37</v>
      </c>
      <c r="C12" s="5">
        <v>2</v>
      </c>
      <c r="D12" s="16">
        <f aca="true" t="shared" si="0" ref="D12:D23">0.83/(POWER(C12,0.22))</f>
        <v>0.7126093122433356</v>
      </c>
      <c r="E12" s="5">
        <v>3</v>
      </c>
      <c r="F12" s="33">
        <f aca="true" t="shared" si="1" ref="F12:F23">D12*E12</f>
        <v>2.1378279367300066</v>
      </c>
      <c r="G12" s="5">
        <v>25</v>
      </c>
      <c r="H12" s="5">
        <v>2.5</v>
      </c>
      <c r="I12" s="15">
        <f aca="true" t="shared" si="2" ref="I12:I22">6*POWER((0.25*3.6*POWER(F12,0.5)),2)/(POWER((G12/10),5))</f>
        <v>0.10639200023048019</v>
      </c>
      <c r="J12" s="16">
        <f aca="true" t="shared" si="3" ref="J12:J22">H12*I12</f>
        <v>0.26598000057620047</v>
      </c>
      <c r="K12" s="17">
        <f aca="true" t="shared" si="4" ref="K12:K23">25*POWER((0.25*3.6*POWER(F12,0.4)),0.4)</f>
        <v>27.066534392896212</v>
      </c>
      <c r="L12" s="8"/>
      <c r="M12" s="77"/>
      <c r="N12" s="8"/>
      <c r="P12" s="1"/>
      <c r="Q12" s="1"/>
      <c r="R12" s="1"/>
    </row>
    <row r="13" spans="1:18" ht="12.75">
      <c r="A13" s="13">
        <v>3</v>
      </c>
      <c r="B13" s="31" t="s">
        <v>37</v>
      </c>
      <c r="C13" s="5">
        <v>3</v>
      </c>
      <c r="D13" s="16">
        <f t="shared" si="0"/>
        <v>0.6517955879026462</v>
      </c>
      <c r="E13" s="5">
        <v>3.5</v>
      </c>
      <c r="F13" s="33">
        <f t="shared" si="1"/>
        <v>2.2812845576592617</v>
      </c>
      <c r="G13" s="5">
        <v>25</v>
      </c>
      <c r="H13" s="5">
        <v>1.5</v>
      </c>
      <c r="I13" s="15">
        <f t="shared" si="2"/>
        <v>0.1135313198102939</v>
      </c>
      <c r="J13" s="16">
        <f t="shared" si="3"/>
        <v>0.17029697971544083</v>
      </c>
      <c r="K13" s="17">
        <f t="shared" si="4"/>
        <v>27.3492692074959</v>
      </c>
      <c r="L13" s="8"/>
      <c r="M13" s="77"/>
      <c r="N13" s="8"/>
      <c r="P13" s="1"/>
      <c r="Q13" s="1"/>
      <c r="R13" s="1"/>
    </row>
    <row r="14" spans="1:18" ht="12.75">
      <c r="A14" s="13">
        <v>4</v>
      </c>
      <c r="B14" s="31" t="s">
        <v>37</v>
      </c>
      <c r="C14" s="5">
        <v>5</v>
      </c>
      <c r="D14" s="16">
        <f t="shared" si="0"/>
        <v>0.5825117518319479</v>
      </c>
      <c r="E14" s="5">
        <v>4</v>
      </c>
      <c r="F14" s="33">
        <f t="shared" si="1"/>
        <v>2.3300470073277917</v>
      </c>
      <c r="G14" s="5">
        <v>25</v>
      </c>
      <c r="H14" s="5">
        <v>2.1</v>
      </c>
      <c r="I14" s="15">
        <f t="shared" si="2"/>
        <v>0.11595805138547781</v>
      </c>
      <c r="J14" s="16">
        <f t="shared" si="3"/>
        <v>0.24351190790950342</v>
      </c>
      <c r="K14" s="17">
        <f t="shared" si="4"/>
        <v>27.441974831771965</v>
      </c>
      <c r="L14" s="8"/>
      <c r="M14" s="77"/>
      <c r="N14" s="8"/>
      <c r="P14" s="1"/>
      <c r="Q14" s="1"/>
      <c r="R14" s="1"/>
    </row>
    <row r="15" spans="1:18" ht="12.75">
      <c r="A15" s="13">
        <v>5</v>
      </c>
      <c r="B15" s="31" t="s">
        <v>37</v>
      </c>
      <c r="C15" s="5">
        <v>10</v>
      </c>
      <c r="D15" s="16">
        <f t="shared" si="0"/>
        <v>0.5001244564417169</v>
      </c>
      <c r="E15" s="5">
        <v>6</v>
      </c>
      <c r="F15" s="33">
        <f t="shared" si="1"/>
        <v>3.0007467386503013</v>
      </c>
      <c r="G15" s="5">
        <v>32</v>
      </c>
      <c r="H15" s="5">
        <v>2.5</v>
      </c>
      <c r="I15" s="15">
        <f t="shared" si="2"/>
        <v>0.04346260175061362</v>
      </c>
      <c r="J15" s="16">
        <f t="shared" si="3"/>
        <v>0.10865650437653405</v>
      </c>
      <c r="K15" s="17">
        <f t="shared" si="4"/>
        <v>28.575491386115903</v>
      </c>
      <c r="L15" s="8"/>
      <c r="M15" s="77"/>
      <c r="N15" s="8"/>
      <c r="P15" s="1"/>
      <c r="Q15" s="1"/>
      <c r="R15" s="1"/>
    </row>
    <row r="16" spans="1:18" ht="12.75">
      <c r="A16" s="13">
        <v>6</v>
      </c>
      <c r="B16" s="31" t="s">
        <v>37</v>
      </c>
      <c r="C16" s="5">
        <v>18</v>
      </c>
      <c r="D16" s="16">
        <f t="shared" si="0"/>
        <v>0.4394587754834917</v>
      </c>
      <c r="E16" s="5">
        <v>12</v>
      </c>
      <c r="F16" s="33">
        <f t="shared" si="1"/>
        <v>5.2735053058019</v>
      </c>
      <c r="G16" s="5">
        <v>40</v>
      </c>
      <c r="H16" s="5">
        <v>2</v>
      </c>
      <c r="I16" s="15">
        <f t="shared" si="2"/>
        <v>0.025028550572458234</v>
      </c>
      <c r="J16" s="16">
        <f t="shared" si="3"/>
        <v>0.05005710114491647</v>
      </c>
      <c r="K16" s="17">
        <f t="shared" si="4"/>
        <v>31.273242639245897</v>
      </c>
      <c r="L16" s="8"/>
      <c r="M16" s="77"/>
      <c r="N16" s="8"/>
      <c r="P16" s="1"/>
      <c r="Q16" s="1"/>
      <c r="R16" s="1"/>
    </row>
    <row r="17" spans="1:14" ht="12.75">
      <c r="A17" s="13">
        <v>7</v>
      </c>
      <c r="B17" s="31" t="s">
        <v>38</v>
      </c>
      <c r="C17" s="5">
        <v>46</v>
      </c>
      <c r="D17" s="16">
        <f t="shared" si="0"/>
        <v>0.3574961502565886</v>
      </c>
      <c r="E17" s="5">
        <v>31.75</v>
      </c>
      <c r="F17" s="33">
        <f t="shared" si="1"/>
        <v>11.350502770646688</v>
      </c>
      <c r="G17" s="5">
        <v>40</v>
      </c>
      <c r="H17" s="5">
        <v>3</v>
      </c>
      <c r="I17" s="15">
        <f t="shared" si="2"/>
        <v>0.053870550259123934</v>
      </c>
      <c r="J17" s="16">
        <f t="shared" si="3"/>
        <v>0.1616116507773718</v>
      </c>
      <c r="K17" s="17">
        <f t="shared" si="4"/>
        <v>35.354070880546104</v>
      </c>
      <c r="L17" s="8"/>
      <c r="M17" s="77"/>
      <c r="N17" s="8"/>
    </row>
    <row r="18" spans="1:14" ht="12.75">
      <c r="A18" s="13">
        <v>8</v>
      </c>
      <c r="B18" s="31" t="s">
        <v>39</v>
      </c>
      <c r="C18" s="5">
        <v>74</v>
      </c>
      <c r="D18" s="16">
        <f t="shared" si="0"/>
        <v>0.3219935068521726</v>
      </c>
      <c r="E18" s="5">
        <v>51.5</v>
      </c>
      <c r="F18" s="33">
        <f t="shared" si="1"/>
        <v>16.582665602886888</v>
      </c>
      <c r="G18" s="5">
        <v>40</v>
      </c>
      <c r="H18" s="5">
        <v>3</v>
      </c>
      <c r="I18" s="15">
        <f t="shared" si="2"/>
        <v>0.07870288557620142</v>
      </c>
      <c r="J18" s="16">
        <f t="shared" si="3"/>
        <v>0.23610865672860426</v>
      </c>
      <c r="K18" s="17">
        <f t="shared" si="4"/>
        <v>37.564854181204964</v>
      </c>
      <c r="L18" s="8"/>
      <c r="M18" s="77"/>
      <c r="N18" s="8"/>
    </row>
    <row r="19" spans="1:14" ht="12.75">
      <c r="A19" s="13">
        <v>9</v>
      </c>
      <c r="B19" s="31" t="s">
        <v>40</v>
      </c>
      <c r="C19" s="5">
        <v>102</v>
      </c>
      <c r="D19" s="16">
        <f t="shared" si="0"/>
        <v>0.3000447655031558</v>
      </c>
      <c r="E19" s="5">
        <v>71.25</v>
      </c>
      <c r="F19" s="33">
        <f t="shared" si="1"/>
        <v>21.37818954209985</v>
      </c>
      <c r="G19" s="5">
        <v>40</v>
      </c>
      <c r="H19" s="5">
        <v>3</v>
      </c>
      <c r="I19" s="15">
        <f t="shared" si="2"/>
        <v>0.10146289177207547</v>
      </c>
      <c r="J19" s="16">
        <f t="shared" si="3"/>
        <v>0.30438867531622643</v>
      </c>
      <c r="K19" s="17">
        <f t="shared" si="4"/>
        <v>39.12301896635583</v>
      </c>
      <c r="L19" s="8"/>
      <c r="M19" s="77"/>
      <c r="N19" s="8"/>
    </row>
    <row r="20" spans="1:14" ht="12.75">
      <c r="A20" s="13">
        <v>10</v>
      </c>
      <c r="B20" s="31" t="s">
        <v>41</v>
      </c>
      <c r="C20" s="5">
        <v>122</v>
      </c>
      <c r="D20" s="16">
        <f t="shared" si="0"/>
        <v>0.28845557009436207</v>
      </c>
      <c r="E20" s="5">
        <v>87</v>
      </c>
      <c r="F20" s="33">
        <f t="shared" si="1"/>
        <v>25.0956345982095</v>
      </c>
      <c r="G20" s="5">
        <v>40</v>
      </c>
      <c r="H20" s="5">
        <v>3</v>
      </c>
      <c r="I20" s="15">
        <f t="shared" si="2"/>
        <v>0.11910623451884592</v>
      </c>
      <c r="J20" s="16">
        <f t="shared" si="3"/>
        <v>0.3573187035565377</v>
      </c>
      <c r="K20" s="17">
        <f t="shared" si="4"/>
        <v>40.139570541882975</v>
      </c>
      <c r="L20" s="8"/>
      <c r="M20" s="77"/>
      <c r="N20" s="7"/>
    </row>
    <row r="21" spans="1:14" ht="12.75">
      <c r="A21" s="13">
        <v>11</v>
      </c>
      <c r="B21" s="31" t="s">
        <v>42</v>
      </c>
      <c r="C21" s="5">
        <v>142</v>
      </c>
      <c r="D21" s="16">
        <f t="shared" si="0"/>
        <v>0.2789810192425361</v>
      </c>
      <c r="E21" s="5">
        <v>102.75</v>
      </c>
      <c r="F21" s="33">
        <f t="shared" si="1"/>
        <v>28.665299727170584</v>
      </c>
      <c r="G21" s="5">
        <v>40</v>
      </c>
      <c r="H21" s="5">
        <v>3</v>
      </c>
      <c r="I21" s="15">
        <f t="shared" si="2"/>
        <v>0.13604819987700104</v>
      </c>
      <c r="J21" s="16">
        <f t="shared" si="3"/>
        <v>0.40814459963100314</v>
      </c>
      <c r="K21" s="17">
        <f t="shared" si="4"/>
        <v>41.002850562703145</v>
      </c>
      <c r="L21" s="8"/>
      <c r="M21" s="77"/>
      <c r="N21" s="9"/>
    </row>
    <row r="22" spans="1:14" ht="12.75">
      <c r="A22" s="13">
        <v>12</v>
      </c>
      <c r="B22" s="31" t="s">
        <v>43</v>
      </c>
      <c r="C22" s="5">
        <v>170</v>
      </c>
      <c r="D22" s="16">
        <f t="shared" si="0"/>
        <v>0.26815094367799674</v>
      </c>
      <c r="E22" s="5">
        <v>130.5</v>
      </c>
      <c r="F22" s="33">
        <f t="shared" si="1"/>
        <v>34.99369814997858</v>
      </c>
      <c r="G22" s="5">
        <v>50</v>
      </c>
      <c r="H22" s="5">
        <v>3</v>
      </c>
      <c r="I22" s="15">
        <f t="shared" si="2"/>
        <v>0.05442219936284669</v>
      </c>
      <c r="J22" s="16">
        <f t="shared" si="3"/>
        <v>0.16326659808854005</v>
      </c>
      <c r="K22" s="17">
        <f t="shared" si="4"/>
        <v>42.33264328876775</v>
      </c>
      <c r="L22" s="8"/>
      <c r="M22" s="77"/>
      <c r="N22" s="8"/>
    </row>
    <row r="23" spans="1:14" ht="12.75">
      <c r="A23" s="13">
        <v>13</v>
      </c>
      <c r="B23" s="31" t="s">
        <v>45</v>
      </c>
      <c r="C23" s="5">
        <v>175</v>
      </c>
      <c r="D23" s="16">
        <f t="shared" si="0"/>
        <v>0.2664463170961807</v>
      </c>
      <c r="E23" s="5">
        <v>135.5</v>
      </c>
      <c r="F23" s="33">
        <f t="shared" si="1"/>
        <v>36.103475966532486</v>
      </c>
      <c r="G23" s="5">
        <v>50</v>
      </c>
      <c r="H23" s="5">
        <v>5</v>
      </c>
      <c r="I23" s="15">
        <f>6*POWER((0.25*3.6*POWER(F23,0.5)),2)/(POWER((G23/10),5))</f>
        <v>0.05614812582315131</v>
      </c>
      <c r="J23" s="16">
        <f>H23*I23</f>
        <v>0.28074062911575653</v>
      </c>
      <c r="K23" s="17">
        <f t="shared" si="4"/>
        <v>42.54464019683819</v>
      </c>
      <c r="L23" s="8"/>
      <c r="M23" s="77"/>
      <c r="N23" s="8"/>
    </row>
    <row r="24" spans="1:14" ht="12.75">
      <c r="A24" s="13">
        <v>14</v>
      </c>
      <c r="B24" s="31"/>
      <c r="C24" s="5"/>
      <c r="D24" s="5"/>
      <c r="E24" s="5"/>
      <c r="F24" s="5"/>
      <c r="G24" s="5"/>
      <c r="H24" s="5"/>
      <c r="I24" s="15"/>
      <c r="J24" s="16"/>
      <c r="K24" s="17">
        <f>25*POWER((0.25*3.6*POWER(F24,0.4)),0.4)</f>
        <v>0</v>
      </c>
      <c r="L24" s="8"/>
      <c r="M24" s="77"/>
      <c r="N24" s="8"/>
    </row>
    <row r="25" spans="4:13" ht="15.75">
      <c r="D25" s="10"/>
      <c r="E25" s="10"/>
      <c r="F25" s="69" t="s">
        <v>26</v>
      </c>
      <c r="G25" s="69"/>
      <c r="H25" s="11">
        <f>I8</f>
        <v>4</v>
      </c>
      <c r="I25" s="11" t="s">
        <v>5</v>
      </c>
      <c r="J25" s="12">
        <f>SUM(J11:J24)</f>
        <v>3.210049048948701</v>
      </c>
      <c r="K25" s="13" t="s">
        <v>6</v>
      </c>
      <c r="L25" s="2"/>
      <c r="M25" s="7"/>
    </row>
    <row r="26" spans="1:13" ht="15.75">
      <c r="A26" s="7"/>
      <c r="B26" s="7"/>
      <c r="C26" s="7"/>
      <c r="D26" s="8"/>
      <c r="E26" s="8"/>
      <c r="F26" s="6"/>
      <c r="G26" s="6"/>
      <c r="H26" s="36"/>
      <c r="I26" s="36"/>
      <c r="J26" s="37"/>
      <c r="K26" s="6"/>
      <c r="L26" s="2"/>
      <c r="M26" s="7"/>
    </row>
    <row r="27" spans="1:12" ht="15">
      <c r="A27" s="72" t="s">
        <v>50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2"/>
    </row>
    <row r="28" spans="1:12" ht="35.25" customHeight="1">
      <c r="A28" s="65" t="s">
        <v>31</v>
      </c>
      <c r="B28" s="52"/>
      <c r="C28" s="53"/>
      <c r="D28" s="23" t="s">
        <v>14</v>
      </c>
      <c r="E28" s="23" t="s">
        <v>15</v>
      </c>
      <c r="F28" s="50" t="s">
        <v>16</v>
      </c>
      <c r="G28" s="51"/>
      <c r="H28" s="61" t="s">
        <v>51</v>
      </c>
      <c r="I28" s="62"/>
      <c r="J28" s="70" t="s">
        <v>21</v>
      </c>
      <c r="K28" s="71"/>
      <c r="L28" s="2"/>
    </row>
    <row r="29" spans="1:12" ht="15">
      <c r="A29" s="50" t="s">
        <v>48</v>
      </c>
      <c r="B29" s="52"/>
      <c r="C29" s="53"/>
      <c r="D29" s="39">
        <v>1</v>
      </c>
      <c r="E29" s="39">
        <v>10</v>
      </c>
      <c r="F29" s="50">
        <v>50</v>
      </c>
      <c r="G29" s="51"/>
      <c r="H29" s="49">
        <v>10</v>
      </c>
      <c r="I29" s="49"/>
      <c r="J29" s="60"/>
      <c r="K29" s="60"/>
      <c r="L29" s="2"/>
    </row>
    <row r="30" spans="1:12" ht="15">
      <c r="A30" s="50" t="s">
        <v>49</v>
      </c>
      <c r="B30" s="52"/>
      <c r="C30" s="53"/>
      <c r="D30" s="39">
        <v>0.25</v>
      </c>
      <c r="E30" s="39">
        <v>1</v>
      </c>
      <c r="F30" s="50">
        <v>70</v>
      </c>
      <c r="G30" s="51"/>
      <c r="H30" s="49">
        <v>25</v>
      </c>
      <c r="I30" s="49"/>
      <c r="J30" s="75">
        <v>40</v>
      </c>
      <c r="K30" s="75"/>
      <c r="L30" s="2"/>
    </row>
    <row r="31" spans="1:12" ht="15">
      <c r="A31" s="50" t="s">
        <v>7</v>
      </c>
      <c r="B31" s="52"/>
      <c r="C31" s="53"/>
      <c r="D31" s="39">
        <v>0.5</v>
      </c>
      <c r="E31" s="39">
        <v>2</v>
      </c>
      <c r="F31" s="50">
        <v>100</v>
      </c>
      <c r="G31" s="51"/>
      <c r="H31" s="49">
        <v>100</v>
      </c>
      <c r="I31" s="49"/>
      <c r="J31" s="75">
        <v>150</v>
      </c>
      <c r="K31" s="75"/>
      <c r="L31" s="2"/>
    </row>
    <row r="32" spans="1:12" ht="15">
      <c r="A32" s="50" t="s">
        <v>8</v>
      </c>
      <c r="B32" s="52"/>
      <c r="C32" s="53"/>
      <c r="D32" s="39">
        <v>1</v>
      </c>
      <c r="E32" s="39">
        <v>4</v>
      </c>
      <c r="F32" s="50">
        <v>125</v>
      </c>
      <c r="G32" s="51"/>
      <c r="H32" s="49">
        <v>270</v>
      </c>
      <c r="I32" s="49"/>
      <c r="J32" s="75">
        <v>400</v>
      </c>
      <c r="K32" s="75"/>
      <c r="L32" s="2"/>
    </row>
    <row r="33" spans="1:12" ht="15">
      <c r="A33" s="50" t="s">
        <v>9</v>
      </c>
      <c r="B33" s="52"/>
      <c r="C33" s="53"/>
      <c r="D33" s="39">
        <v>2.5</v>
      </c>
      <c r="E33" s="39">
        <v>7</v>
      </c>
      <c r="F33" s="50">
        <v>150</v>
      </c>
      <c r="G33" s="51"/>
      <c r="H33" s="49">
        <v>600</v>
      </c>
      <c r="I33" s="49"/>
      <c r="J33" s="75">
        <v>900</v>
      </c>
      <c r="K33" s="75"/>
      <c r="L33" s="2"/>
    </row>
    <row r="34" spans="1:12" ht="15">
      <c r="A34" s="50" t="s">
        <v>19</v>
      </c>
      <c r="B34" s="52"/>
      <c r="C34" s="53"/>
      <c r="D34" s="39">
        <v>0</v>
      </c>
      <c r="E34" s="39">
        <v>2</v>
      </c>
      <c r="F34" s="43"/>
      <c r="G34" s="44"/>
      <c r="H34" s="45"/>
      <c r="I34" s="46"/>
      <c r="J34" s="47"/>
      <c r="K34" s="48"/>
      <c r="L34" s="2"/>
    </row>
    <row r="35" spans="1:12" ht="15">
      <c r="A35" s="50" t="s">
        <v>10</v>
      </c>
      <c r="B35" s="52"/>
      <c r="C35" s="53"/>
      <c r="D35" s="39">
        <v>2.5</v>
      </c>
      <c r="E35" s="39">
        <v>4</v>
      </c>
      <c r="F35" s="43"/>
      <c r="G35" s="44"/>
      <c r="H35" s="45"/>
      <c r="I35" s="46"/>
      <c r="J35" s="47"/>
      <c r="K35" s="48"/>
      <c r="L35" s="2"/>
    </row>
    <row r="36" spans="1:12" ht="15">
      <c r="A36" s="50" t="s">
        <v>11</v>
      </c>
      <c r="B36" s="52"/>
      <c r="C36" s="53"/>
      <c r="D36" s="39">
        <v>2.5</v>
      </c>
      <c r="E36" s="39">
        <v>4</v>
      </c>
      <c r="F36" s="43"/>
      <c r="G36" s="44"/>
      <c r="H36" s="45"/>
      <c r="I36" s="46"/>
      <c r="J36" s="47"/>
      <c r="K36" s="48"/>
      <c r="L36" s="2"/>
    </row>
    <row r="37" spans="1:12" ht="15">
      <c r="A37" s="50" t="s">
        <v>12</v>
      </c>
      <c r="B37" s="52"/>
      <c r="C37" s="53"/>
      <c r="D37" s="39">
        <v>1</v>
      </c>
      <c r="E37" s="39"/>
      <c r="F37" s="43"/>
      <c r="G37" s="44"/>
      <c r="H37" s="45"/>
      <c r="I37" s="46"/>
      <c r="J37" s="47"/>
      <c r="K37" s="48"/>
      <c r="L37" s="2"/>
    </row>
    <row r="38" spans="1:12" ht="15">
      <c r="A38" s="50" t="s">
        <v>13</v>
      </c>
      <c r="B38" s="54"/>
      <c r="C38" s="51"/>
      <c r="D38" s="39">
        <v>0.5</v>
      </c>
      <c r="E38" s="39"/>
      <c r="F38" s="43"/>
      <c r="G38" s="44"/>
      <c r="H38" s="45"/>
      <c r="I38" s="46"/>
      <c r="J38" s="47"/>
      <c r="K38" s="48"/>
      <c r="L38" s="2"/>
    </row>
    <row r="39" spans="1:12" ht="15.75">
      <c r="A39" s="34"/>
      <c r="B39" s="34"/>
      <c r="C39" s="34"/>
      <c r="D39" s="6"/>
      <c r="E39" s="6"/>
      <c r="F39" s="35"/>
      <c r="G39" s="6"/>
      <c r="H39" s="6"/>
      <c r="I39" s="3"/>
      <c r="J39" s="4"/>
      <c r="K39" s="2"/>
      <c r="L39" s="2"/>
    </row>
    <row r="40" spans="1:12" ht="12.75">
      <c r="A40" s="40" t="s">
        <v>52</v>
      </c>
      <c r="B40" s="41"/>
      <c r="C40" s="41"/>
      <c r="D40" s="41"/>
      <c r="E40" s="41"/>
      <c r="F40" s="41"/>
      <c r="G40" s="41"/>
      <c r="H40" s="41"/>
      <c r="I40" s="41"/>
      <c r="J40" s="41"/>
      <c r="K40" s="42"/>
      <c r="L40" s="2"/>
    </row>
    <row r="41" spans="1:12" ht="51.75">
      <c r="A41" s="38" t="s">
        <v>53</v>
      </c>
      <c r="B41" s="28" t="s">
        <v>36</v>
      </c>
      <c r="C41" s="20" t="s">
        <v>27</v>
      </c>
      <c r="D41" s="20" t="s">
        <v>28</v>
      </c>
      <c r="E41" s="20" t="s">
        <v>29</v>
      </c>
      <c r="F41" s="20" t="s">
        <v>30</v>
      </c>
      <c r="G41" s="20" t="s">
        <v>34</v>
      </c>
      <c r="H41" s="20" t="s">
        <v>35</v>
      </c>
      <c r="I41" s="18" t="s">
        <v>32</v>
      </c>
      <c r="J41" s="18" t="s">
        <v>33</v>
      </c>
      <c r="K41" s="21" t="s">
        <v>25</v>
      </c>
      <c r="L41" s="2"/>
    </row>
    <row r="42" spans="1:12" ht="12.75">
      <c r="A42" s="27">
        <v>1</v>
      </c>
      <c r="B42" s="27" t="s">
        <v>37</v>
      </c>
      <c r="C42" s="5">
        <v>9</v>
      </c>
      <c r="D42" s="5">
        <v>9</v>
      </c>
      <c r="E42" s="5"/>
      <c r="F42" s="5"/>
      <c r="G42" s="5"/>
      <c r="H42" s="5"/>
      <c r="I42" s="16">
        <f>0.83/POWER((C42+D42+E42+F42+G42+H42),0.22)</f>
        <v>0.4394587754834917</v>
      </c>
      <c r="J42" s="19">
        <f>(C42*1+D42*0.5+E42*1+F42*2.5+G42*2.5+H42*2.5)*I42</f>
        <v>5.9326934690271385</v>
      </c>
      <c r="K42" s="19">
        <f>25*POWER((0.25*3.6*POWER(J42,0.4)),0.4)</f>
        <v>31.86818414561024</v>
      </c>
      <c r="L42" s="2"/>
    </row>
    <row r="43" spans="1:12" ht="12.75">
      <c r="A43" s="27">
        <v>2</v>
      </c>
      <c r="B43" s="27" t="s">
        <v>38</v>
      </c>
      <c r="C43" s="5">
        <v>19</v>
      </c>
      <c r="D43" s="5">
        <v>27</v>
      </c>
      <c r="E43" s="5"/>
      <c r="F43" s="5"/>
      <c r="G43" s="5"/>
      <c r="H43" s="5"/>
      <c r="I43" s="16">
        <f aca="true" t="shared" si="5" ref="I43:I48">0.83/POWER((C43+D43+E43+F43+G43+H43),0.22)</f>
        <v>0.3574961502565886</v>
      </c>
      <c r="J43" s="19">
        <f aca="true" t="shared" si="6" ref="J43:J48">(C43*1+D43*0.5+E43*1+F43*2.5+G43*2.5+H43*2.5)*I43</f>
        <v>11.618624883339129</v>
      </c>
      <c r="K43" s="19">
        <f aca="true" t="shared" si="7" ref="K43:K48">25*POWER((0.25*3.6*POWER(J43,0.4)),0.4)</f>
        <v>35.48638576083353</v>
      </c>
      <c r="L43" s="2"/>
    </row>
    <row r="44" spans="1:12" ht="12.75">
      <c r="A44" s="27">
        <v>3</v>
      </c>
      <c r="B44" s="27" t="s">
        <v>39</v>
      </c>
      <c r="C44" s="5">
        <v>29</v>
      </c>
      <c r="D44" s="5">
        <v>45</v>
      </c>
      <c r="E44" s="5"/>
      <c r="F44" s="5"/>
      <c r="G44" s="5"/>
      <c r="H44" s="5"/>
      <c r="I44" s="16">
        <f t="shared" si="5"/>
        <v>0.3219935068521726</v>
      </c>
      <c r="J44" s="19">
        <f t="shared" si="6"/>
        <v>16.582665602886888</v>
      </c>
      <c r="K44" s="19">
        <f t="shared" si="7"/>
        <v>37.564854181204964</v>
      </c>
      <c r="L44" s="2"/>
    </row>
    <row r="45" spans="1:12" ht="12.75">
      <c r="A45" s="27">
        <v>4</v>
      </c>
      <c r="B45" s="27" t="s">
        <v>40</v>
      </c>
      <c r="C45" s="5">
        <v>39</v>
      </c>
      <c r="D45" s="5">
        <v>63</v>
      </c>
      <c r="E45" s="5"/>
      <c r="F45" s="5"/>
      <c r="G45" s="5"/>
      <c r="H45" s="5"/>
      <c r="I45" s="16">
        <f t="shared" si="5"/>
        <v>0.3000447655031558</v>
      </c>
      <c r="J45" s="19">
        <f t="shared" si="6"/>
        <v>21.153155967972484</v>
      </c>
      <c r="K45" s="19">
        <f t="shared" si="7"/>
        <v>39.0568343617378</v>
      </c>
      <c r="L45" s="2"/>
    </row>
    <row r="46" spans="1:12" ht="12.75">
      <c r="A46" s="27">
        <v>5</v>
      </c>
      <c r="B46" s="27" t="s">
        <v>41</v>
      </c>
      <c r="C46" s="5">
        <v>49</v>
      </c>
      <c r="D46" s="5">
        <v>73</v>
      </c>
      <c r="E46" s="5"/>
      <c r="F46" s="5"/>
      <c r="G46" s="5"/>
      <c r="H46" s="5"/>
      <c r="I46" s="16">
        <f t="shared" si="5"/>
        <v>0.28845557009436207</v>
      </c>
      <c r="J46" s="19">
        <f t="shared" si="6"/>
        <v>24.66295124306796</v>
      </c>
      <c r="K46" s="19">
        <f t="shared" si="7"/>
        <v>40.028030270884045</v>
      </c>
      <c r="L46" s="2"/>
    </row>
    <row r="47" spans="1:12" ht="12.75">
      <c r="A47" s="27">
        <v>6</v>
      </c>
      <c r="B47" s="27" t="s">
        <v>42</v>
      </c>
      <c r="C47" s="5">
        <v>59</v>
      </c>
      <c r="D47" s="5">
        <v>83</v>
      </c>
      <c r="E47" s="5"/>
      <c r="F47" s="5"/>
      <c r="G47" s="5"/>
      <c r="H47" s="5"/>
      <c r="I47" s="16">
        <f t="shared" si="5"/>
        <v>0.2789810192425361</v>
      </c>
      <c r="J47" s="19">
        <f t="shared" si="6"/>
        <v>28.037592433874877</v>
      </c>
      <c r="K47" s="19">
        <f t="shared" si="7"/>
        <v>40.857851665351994</v>
      </c>
      <c r="L47" s="2"/>
    </row>
    <row r="48" spans="1:12" ht="12.75">
      <c r="A48" s="27">
        <v>7</v>
      </c>
      <c r="B48" s="27" t="s">
        <v>43</v>
      </c>
      <c r="C48" s="5">
        <v>73</v>
      </c>
      <c r="D48" s="5">
        <v>97</v>
      </c>
      <c r="E48" s="5">
        <v>5</v>
      </c>
      <c r="F48" s="5"/>
      <c r="G48" s="5"/>
      <c r="H48" s="5"/>
      <c r="I48" s="16">
        <f t="shared" si="5"/>
        <v>0.2664463170961807</v>
      </c>
      <c r="J48" s="19">
        <f t="shared" si="6"/>
        <v>33.70545911266686</v>
      </c>
      <c r="K48" s="19">
        <f t="shared" si="7"/>
        <v>42.07935284359821</v>
      </c>
      <c r="L48" s="2"/>
    </row>
    <row r="49" spans="1:12" ht="15.75">
      <c r="A49" s="34"/>
      <c r="B49" s="34"/>
      <c r="C49" s="34"/>
      <c r="D49" s="6"/>
      <c r="E49" s="6"/>
      <c r="F49" s="35"/>
      <c r="G49" s="6"/>
      <c r="H49" s="6"/>
      <c r="I49" s="3"/>
      <c r="J49" s="4"/>
      <c r="K49" s="2"/>
      <c r="L49" s="2"/>
    </row>
  </sheetData>
  <mergeCells count="55">
    <mergeCell ref="J30:K30"/>
    <mergeCell ref="J31:K31"/>
    <mergeCell ref="J32:K32"/>
    <mergeCell ref="J33:K33"/>
    <mergeCell ref="A2:J2"/>
    <mergeCell ref="A4:H4"/>
    <mergeCell ref="A5:H5"/>
    <mergeCell ref="A28:C28"/>
    <mergeCell ref="A3:J3"/>
    <mergeCell ref="F25:G25"/>
    <mergeCell ref="J28:K28"/>
    <mergeCell ref="A27:K27"/>
    <mergeCell ref="A6:H6"/>
    <mergeCell ref="A7:H7"/>
    <mergeCell ref="A8:H8"/>
    <mergeCell ref="A9:J9"/>
    <mergeCell ref="A29:C29"/>
    <mergeCell ref="A30:C30"/>
    <mergeCell ref="H30:I30"/>
    <mergeCell ref="J29:K29"/>
    <mergeCell ref="H28:I28"/>
    <mergeCell ref="H29:I29"/>
    <mergeCell ref="F28:G28"/>
    <mergeCell ref="F29:G29"/>
    <mergeCell ref="A31:C31"/>
    <mergeCell ref="A32:C32"/>
    <mergeCell ref="A33:C33"/>
    <mergeCell ref="A34:C34"/>
    <mergeCell ref="A35:C35"/>
    <mergeCell ref="A36:C36"/>
    <mergeCell ref="A38:C38"/>
    <mergeCell ref="J38:K38"/>
    <mergeCell ref="H38:I38"/>
    <mergeCell ref="F38:G38"/>
    <mergeCell ref="J35:K35"/>
    <mergeCell ref="J36:K36"/>
    <mergeCell ref="J37:K37"/>
    <mergeCell ref="A37:C37"/>
    <mergeCell ref="H31:I31"/>
    <mergeCell ref="H32:I32"/>
    <mergeCell ref="H33:I33"/>
    <mergeCell ref="F30:G30"/>
    <mergeCell ref="F31:G31"/>
    <mergeCell ref="F32:G32"/>
    <mergeCell ref="F33:G33"/>
    <mergeCell ref="A40:K40"/>
    <mergeCell ref="F34:G34"/>
    <mergeCell ref="F35:G35"/>
    <mergeCell ref="F36:G36"/>
    <mergeCell ref="F37:G37"/>
    <mergeCell ref="H34:I34"/>
    <mergeCell ref="H35:I35"/>
    <mergeCell ref="H36:I36"/>
    <mergeCell ref="H37:I37"/>
    <mergeCell ref="J34:K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PC</cp:lastModifiedBy>
  <cp:lastPrinted>2007-12-20T10:38:24Z</cp:lastPrinted>
  <dcterms:created xsi:type="dcterms:W3CDTF">2004-04-30T05:35:09Z</dcterms:created>
  <dcterms:modified xsi:type="dcterms:W3CDTF">2007-12-20T11:43:05Z</dcterms:modified>
  <cp:category/>
  <cp:version/>
  <cp:contentType/>
  <cp:contentStatus/>
</cp:coreProperties>
</file>