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<sst xmlns="http://schemas.openxmlformats.org/spreadsheetml/2006/main" count="1315" uniqueCount="130">
  <si>
    <t>Yön</t>
  </si>
  <si>
    <t>Kalınlık</t>
  </si>
  <si>
    <t>cm</t>
  </si>
  <si>
    <t>Uzunluk</t>
  </si>
  <si>
    <t>Yükseklik veya Genişlik</t>
  </si>
  <si>
    <t>Toplam Alan</t>
  </si>
  <si>
    <t>Miktar</t>
  </si>
  <si>
    <t>Ad</t>
  </si>
  <si>
    <t>Çıkarılan Alan</t>
  </si>
  <si>
    <t>Hesaba Giren Alan</t>
  </si>
  <si>
    <t>Yapı Bileşeni</t>
  </si>
  <si>
    <t>Alan Hesabı</t>
  </si>
  <si>
    <t>Isı İletim Katsayısı</t>
  </si>
  <si>
    <r>
      <t>m</t>
    </r>
    <r>
      <rPr>
        <sz val="10"/>
        <rFont val="Arial"/>
        <family val="2"/>
      </rPr>
      <t>²</t>
    </r>
  </si>
  <si>
    <r>
      <t>º</t>
    </r>
    <r>
      <rPr>
        <sz val="10"/>
        <rFont val="Arial Tur"/>
        <family val="0"/>
      </rPr>
      <t>C</t>
    </r>
  </si>
  <si>
    <t>Sayfa</t>
  </si>
  <si>
    <t>Kat</t>
  </si>
  <si>
    <t>Tarih</t>
  </si>
  <si>
    <t>&gt;</t>
  </si>
  <si>
    <t>TESİSİN Adı:</t>
  </si>
  <si>
    <t>*m</t>
  </si>
  <si>
    <t>SOĞUTMA YÜKÜ  HESABI</t>
  </si>
  <si>
    <t>Qgünrad</t>
  </si>
  <si>
    <t xml:space="preserve">Soğ.
Yükü Tipi
</t>
  </si>
  <si>
    <r>
      <t>W/m</t>
    </r>
    <r>
      <rPr>
        <sz val="10"/>
        <rFont val="Arial"/>
        <family val="2"/>
      </rPr>
      <t>²</t>
    </r>
  </si>
  <si>
    <t>Isı Kazancı 
40 Kuzey Enlemi</t>
  </si>
  <si>
    <t>G</t>
  </si>
  <si>
    <t>K</t>
  </si>
  <si>
    <t>Gölgeleme
Faktörü</t>
  </si>
  <si>
    <t>Eşdeğer Sıcaklık
Farkları</t>
  </si>
  <si>
    <t>W</t>
  </si>
  <si>
    <t>Toplam Soğutma İhtiyacı</t>
  </si>
  <si>
    <t>Qçatı</t>
  </si>
  <si>
    <t>Qduvkonv</t>
  </si>
  <si>
    <r>
      <t>m</t>
    </r>
    <r>
      <rPr>
        <sz val="10"/>
        <rFont val="Arial"/>
        <family val="2"/>
      </rPr>
      <t>²ºK</t>
    </r>
  </si>
  <si>
    <t>B-GB</t>
  </si>
  <si>
    <t>G-KB</t>
  </si>
  <si>
    <t xml:space="preserve">KD-D
GD-K </t>
  </si>
  <si>
    <t>Qpenkonv</t>
  </si>
  <si>
    <t>N01-Oda-20 C</t>
  </si>
  <si>
    <t>Qinsan</t>
  </si>
  <si>
    <t xml:space="preserve">Isı Kazancı 
</t>
  </si>
  <si>
    <t>W/
kişi</t>
  </si>
  <si>
    <t>Kişi Sayısı</t>
  </si>
  <si>
    <t>Ofis,Mağ
Otel,Dük</t>
  </si>
  <si>
    <t>Qaydınl</t>
  </si>
  <si>
    <t xml:space="preserve"> </t>
  </si>
  <si>
    <t>Qmotor</t>
  </si>
  <si>
    <t>Eelektrik Motoru
Isı Kazancı</t>
  </si>
  <si>
    <t>Qhavalan</t>
  </si>
  <si>
    <t>Taze Hava
Miktarı</t>
  </si>
  <si>
    <t>m3/h</t>
  </si>
  <si>
    <t>Topl .S.</t>
  </si>
  <si>
    <t>Soğutma Yükü Hesabı</t>
  </si>
  <si>
    <t>NK</t>
  </si>
  <si>
    <t>No</t>
  </si>
  <si>
    <t>Ofis,
Topl
Salonu</t>
  </si>
  <si>
    <t>pen-1</t>
  </si>
  <si>
    <t>pen-2</t>
  </si>
  <si>
    <t>pen-5</t>
  </si>
  <si>
    <t>pen-6</t>
  </si>
  <si>
    <t>çatı-1</t>
  </si>
  <si>
    <t>dd-1</t>
  </si>
  <si>
    <t>dd-2</t>
  </si>
  <si>
    <t>dd-3</t>
  </si>
  <si>
    <t>penk-1</t>
  </si>
  <si>
    <t>ins-3</t>
  </si>
  <si>
    <t>ayd-2</t>
  </si>
  <si>
    <t>m-1</t>
  </si>
  <si>
    <t>h-3</t>
  </si>
  <si>
    <t>Td-( C )</t>
  </si>
  <si>
    <t>Ti-( C )</t>
  </si>
  <si>
    <t>Ti-Td</t>
  </si>
  <si>
    <t>D-B</t>
  </si>
  <si>
    <t>KD-GD-KB-GB</t>
  </si>
  <si>
    <t>Qpenkon</t>
  </si>
  <si>
    <t xml:space="preserve">D-KD
GD-K </t>
  </si>
  <si>
    <t>Ofis</t>
  </si>
  <si>
    <t>penk</t>
  </si>
  <si>
    <t>Eelektrik motoru
Isı Kazancı</t>
  </si>
  <si>
    <t>Taze Hava Miktarı</t>
  </si>
  <si>
    <t>xxxxxxxxxxxxxxxxxxxxxxxxxxxxxxxxxxxxxxxxxxxxxxxxxxxxxxxxx</t>
  </si>
  <si>
    <t xml:space="preserve">D </t>
  </si>
  <si>
    <t>B</t>
  </si>
  <si>
    <t>XXXXXXXXXXXXXXXXXXXXXXXXXXXXXXXXXXXXX</t>
  </si>
  <si>
    <t>XXXXXX</t>
  </si>
  <si>
    <t>BK</t>
  </si>
  <si>
    <t>XXXXXXXXXXXXXXXXXXXXXXXXXXXXXXXXXXXXXXXXXXXXXXXXXXXXXXXXXXXXXXXXXXXXXXXXXXXXXX</t>
  </si>
  <si>
    <t>Isıtma.Yükü -(kcal/h)</t>
  </si>
  <si>
    <t xml:space="preserve"> Soğ.Yükü-(KW)</t>
  </si>
  <si>
    <t>D</t>
  </si>
  <si>
    <t>BK09-ARŞ-20 C</t>
  </si>
  <si>
    <t>BK08-ARŞ S.-20 C</t>
  </si>
  <si>
    <t>BK10-ARŞ-20 C</t>
  </si>
  <si>
    <t>BK11-ARŞ-20 C</t>
  </si>
  <si>
    <t>BK12-DEPO-20 C</t>
  </si>
  <si>
    <t>BK13-DEPO-20 C</t>
  </si>
  <si>
    <t>ZK</t>
  </si>
  <si>
    <t>ZK03-İ.EVR-20 C</t>
  </si>
  <si>
    <t>ZK02-SANT.-20 C</t>
  </si>
  <si>
    <t>ZK01-B.ODA-20 C</t>
  </si>
  <si>
    <t>ZK10-OFİS-20 C</t>
  </si>
  <si>
    <t>ZK05-B.HOLÜ-20 C</t>
  </si>
  <si>
    <t>ZK06-MÜRACAAT-20 C</t>
  </si>
  <si>
    <t>ZK14-OFİS-20 C</t>
  </si>
  <si>
    <t>1NK</t>
  </si>
  <si>
    <t>1K09-OFİS-20 C</t>
  </si>
  <si>
    <t>1K08-ARŞİV-20 C</t>
  </si>
  <si>
    <t>1K12-OFİS-20 C</t>
  </si>
  <si>
    <t>1K13-OFİS-20 C</t>
  </si>
  <si>
    <t>1K14-M.OD.-20 C</t>
  </si>
  <si>
    <t>1K15-HOL.-20 C</t>
  </si>
  <si>
    <t>1K17-M.YRD.-20 C</t>
  </si>
  <si>
    <t>1K18-OFİS-20 C</t>
  </si>
  <si>
    <t>1K19-OFİS-20 C</t>
  </si>
  <si>
    <t>2NK</t>
  </si>
  <si>
    <t>2K001-EĞ.S.-20 C</t>
  </si>
  <si>
    <t>2K08-OFİS-20 C</t>
  </si>
  <si>
    <t>2K07-OFİS-20 C</t>
  </si>
  <si>
    <t>2K02-KALEM-20 C</t>
  </si>
  <si>
    <t>2K11-OFİS-20 C</t>
  </si>
  <si>
    <t>2K12-OFİS-20 C</t>
  </si>
  <si>
    <t>2K13-M.OD.-20 C</t>
  </si>
  <si>
    <t>2K16-B.HOLÜ-20 C</t>
  </si>
  <si>
    <t>2K14-B.HOLÜ-20 C</t>
  </si>
  <si>
    <t>2K15-M.YRD.OD.-20 C</t>
  </si>
  <si>
    <t>ANA HESAP FORMU</t>
  </si>
  <si>
    <t>Form No:1</t>
  </si>
  <si>
    <t>Mahal</t>
  </si>
  <si>
    <t>Temel Yaklaşım:
1-Isı kaybı keşfi yapılmalıdır.Bu keşif a)-Isı kaybı hesap formu  ile mahalin ısı kaybını tahmin etmek
b)-İZODER ile bina için yapılmış ısı yalıtım hesabında Q=20 kwh/m3 bulunmuş ise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</si>
</sst>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\ ?/2"/>
    <numFmt numFmtId="166" formatCode="0.000"/>
    <numFmt numFmtId="167" formatCode="[$-41F]dd\ mmmm\ yyyy\ dddd"/>
    <numFmt numFmtId="168" formatCode="00000"/>
    <numFmt numFmtId="169" formatCode="&quot;Evet&quot;;&quot;Evet&quot;;&quot;Hayır&quot;"/>
    <numFmt numFmtId="170" formatCode="&quot;Doğru&quot;;&quot;Doğru&quot;;&quot;Yanlış&quot;"/>
    <numFmt numFmtId="171" formatCode="&quot;Açık&quot;;&quot;Açık&quot;;&quot;Kapalı&quot;"/>
  </numFmts>
  <fonts count="6">
    <font>
      <sz val="10"/>
      <name val="Arial Tur"/>
      <family val="0"/>
    </font>
    <font>
      <b/>
      <sz val="16"/>
      <name val="Arial Tur"/>
      <family val="2"/>
    </font>
    <font>
      <sz val="10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textRotation="90" wrapText="1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textRotation="90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textRotation="90"/>
    </xf>
    <xf numFmtId="0" fontId="0" fillId="0" borderId="7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6" borderId="6" xfId="0" applyFill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38"/>
  <sheetViews>
    <sheetView tabSelected="1" workbookViewId="0" topLeftCell="A13">
      <selection activeCell="B30" sqref="B30:T34"/>
    </sheetView>
  </sheetViews>
  <sheetFormatPr defaultColWidth="9.00390625" defaultRowHeight="15" customHeight="1"/>
  <cols>
    <col min="1" max="1" width="3.75390625" style="1" customWidth="1"/>
    <col min="2" max="2" width="5.875" style="1" customWidth="1"/>
    <col min="3" max="3" width="9.00390625" style="1" customWidth="1"/>
    <col min="4" max="4" width="5.75390625" style="1" customWidth="1"/>
    <col min="5" max="5" width="6.375" style="1" customWidth="1"/>
    <col min="6" max="6" width="4.75390625" style="1" customWidth="1"/>
    <col min="7" max="7" width="5.25390625" style="1" customWidth="1"/>
    <col min="8" max="8" width="4.75390625" style="1" customWidth="1"/>
    <col min="9" max="9" width="3.875" style="1" customWidth="1"/>
    <col min="10" max="10" width="4.25390625" style="1" customWidth="1"/>
    <col min="11" max="11" width="6.375" style="1" customWidth="1"/>
    <col min="12" max="12" width="4.25390625" style="1" customWidth="1"/>
    <col min="13" max="13" width="5.00390625" style="1" customWidth="1"/>
    <col min="14" max="14" width="4.375" style="1" customWidth="1"/>
    <col min="15" max="15" width="5.00390625" style="1" customWidth="1"/>
    <col min="16" max="16" width="4.00390625" style="1" customWidth="1"/>
    <col min="17" max="17" width="3.875" style="1" customWidth="1"/>
    <col min="18" max="18" width="6.375" style="1" customWidth="1"/>
    <col min="19" max="19" width="4.875" style="1" customWidth="1"/>
    <col min="20" max="20" width="7.25390625" style="1" customWidth="1"/>
    <col min="21" max="21" width="3.875" style="1" customWidth="1"/>
    <col min="22" max="22" width="9.125" style="1" hidden="1" customWidth="1"/>
    <col min="23" max="23" width="3.875" style="1" customWidth="1"/>
    <col min="24" max="24" width="4.375" style="1" customWidth="1"/>
    <col min="25" max="25" width="3.75390625" style="1" customWidth="1"/>
    <col min="26" max="26" width="11.25390625" style="1" customWidth="1"/>
    <col min="27" max="28" width="4.375" style="1" customWidth="1"/>
    <col min="29" max="29" width="3.375" style="1" customWidth="1"/>
    <col min="30" max="30" width="9.125" style="1" customWidth="1"/>
    <col min="31" max="31" width="1.625" style="1" customWidth="1"/>
    <col min="32" max="32" width="3.75390625" style="1" customWidth="1"/>
    <col min="33" max="33" width="5.00390625" style="1" customWidth="1"/>
    <col min="34" max="34" width="4.75390625" style="1" customWidth="1"/>
    <col min="35" max="35" width="9.125" style="1" customWidth="1"/>
    <col min="36" max="36" width="4.25390625" style="1" customWidth="1"/>
    <col min="37" max="37" width="4.375" style="1" customWidth="1"/>
    <col min="38" max="38" width="3.875" style="1" customWidth="1"/>
    <col min="39" max="16384" width="9.125" style="1" customWidth="1"/>
  </cols>
  <sheetData>
    <row r="2" spans="5:16" ht="15" customHeight="1">
      <c r="E2" s="1" t="s">
        <v>126</v>
      </c>
      <c r="P2" s="1" t="s">
        <v>127</v>
      </c>
    </row>
    <row r="3" spans="1:24" ht="15" customHeight="1">
      <c r="A3" s="50" t="s">
        <v>21</v>
      </c>
      <c r="B3" s="50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51" t="s">
        <v>15</v>
      </c>
      <c r="S3" s="51"/>
      <c r="T3" s="6">
        <v>1</v>
      </c>
      <c r="X3" s="13"/>
    </row>
    <row r="4" spans="1:24" ht="1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51" t="s">
        <v>16</v>
      </c>
      <c r="S4" s="51"/>
      <c r="T4" s="6" t="s">
        <v>54</v>
      </c>
      <c r="X4" s="13"/>
    </row>
    <row r="5" spans="1:24" ht="15" customHeight="1">
      <c r="A5" s="40" t="s">
        <v>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51" t="s">
        <v>17</v>
      </c>
      <c r="S5" s="51"/>
      <c r="T5" s="6"/>
      <c r="X5" s="13"/>
    </row>
    <row r="6" spans="1:24" ht="15" customHeight="1">
      <c r="A6" s="40" t="s">
        <v>10</v>
      </c>
      <c r="B6" s="40"/>
      <c r="C6" s="40"/>
      <c r="D6" s="40"/>
      <c r="E6" s="40"/>
      <c r="F6" s="40" t="s">
        <v>11</v>
      </c>
      <c r="G6" s="40"/>
      <c r="H6" s="40"/>
      <c r="I6" s="40"/>
      <c r="J6" s="40"/>
      <c r="K6" s="46" t="s">
        <v>53</v>
      </c>
      <c r="L6" s="47"/>
      <c r="M6" s="47"/>
      <c r="N6" s="47"/>
      <c r="O6" s="47"/>
      <c r="P6" s="47"/>
      <c r="Q6" s="47"/>
      <c r="R6" s="47"/>
      <c r="S6" s="47"/>
      <c r="T6" s="42" t="s">
        <v>31</v>
      </c>
      <c r="X6" s="13"/>
    </row>
    <row r="7" spans="1:24" ht="15" customHeight="1">
      <c r="A7" s="45" t="s">
        <v>128</v>
      </c>
      <c r="B7" s="45" t="s">
        <v>55</v>
      </c>
      <c r="C7" s="42" t="s">
        <v>23</v>
      </c>
      <c r="D7" s="48" t="s">
        <v>0</v>
      </c>
      <c r="E7" s="45" t="s">
        <v>1</v>
      </c>
      <c r="F7" s="45" t="s">
        <v>3</v>
      </c>
      <c r="G7" s="42" t="s">
        <v>4</v>
      </c>
      <c r="H7" s="45" t="s">
        <v>5</v>
      </c>
      <c r="I7" s="45" t="s">
        <v>6</v>
      </c>
      <c r="J7" s="45" t="s">
        <v>8</v>
      </c>
      <c r="K7" s="42" t="s">
        <v>9</v>
      </c>
      <c r="L7" s="42" t="s">
        <v>25</v>
      </c>
      <c r="M7" s="42" t="s">
        <v>28</v>
      </c>
      <c r="N7" s="42" t="s">
        <v>12</v>
      </c>
      <c r="O7" s="42" t="s">
        <v>29</v>
      </c>
      <c r="P7" s="42" t="s">
        <v>41</v>
      </c>
      <c r="Q7" s="42" t="s">
        <v>43</v>
      </c>
      <c r="R7" s="42" t="s">
        <v>48</v>
      </c>
      <c r="S7" s="42" t="s">
        <v>50</v>
      </c>
      <c r="T7" s="42"/>
      <c r="X7" s="13"/>
    </row>
    <row r="8" spans="1:24" ht="15" customHeight="1">
      <c r="A8" s="40"/>
      <c r="B8" s="40"/>
      <c r="C8" s="40"/>
      <c r="D8" s="34"/>
      <c r="E8" s="40"/>
      <c r="F8" s="40"/>
      <c r="G8" s="41"/>
      <c r="H8" s="40"/>
      <c r="I8" s="40"/>
      <c r="J8" s="40"/>
      <c r="K8" s="41"/>
      <c r="L8" s="41"/>
      <c r="M8" s="41"/>
      <c r="N8" s="41"/>
      <c r="O8" s="41"/>
      <c r="P8" s="41"/>
      <c r="Q8" s="41"/>
      <c r="R8" s="41"/>
      <c r="S8" s="41"/>
      <c r="T8" s="42"/>
      <c r="X8" s="13"/>
    </row>
    <row r="9" spans="1:30" ht="15" customHeight="1">
      <c r="A9" s="40"/>
      <c r="B9" s="40"/>
      <c r="C9" s="40"/>
      <c r="D9" s="34"/>
      <c r="E9" s="40"/>
      <c r="F9" s="40"/>
      <c r="G9" s="41"/>
      <c r="H9" s="40"/>
      <c r="I9" s="40"/>
      <c r="J9" s="40"/>
      <c r="K9" s="41"/>
      <c r="L9" s="41"/>
      <c r="M9" s="41"/>
      <c r="N9" s="41"/>
      <c r="O9" s="41"/>
      <c r="P9" s="41"/>
      <c r="Q9" s="41"/>
      <c r="R9" s="41"/>
      <c r="S9" s="41"/>
      <c r="T9" s="42"/>
      <c r="X9" s="13"/>
      <c r="Z9" s="18"/>
      <c r="AD9" s="18"/>
    </row>
    <row r="10" spans="1:26" ht="15" customHeight="1">
      <c r="A10" s="40"/>
      <c r="B10" s="40"/>
      <c r="C10" s="40"/>
      <c r="D10" s="34"/>
      <c r="E10" s="40"/>
      <c r="F10" s="40"/>
      <c r="G10" s="41"/>
      <c r="H10" s="40"/>
      <c r="I10" s="40"/>
      <c r="J10" s="40"/>
      <c r="K10" s="41"/>
      <c r="L10" s="41"/>
      <c r="M10" s="41"/>
      <c r="N10" s="41"/>
      <c r="O10" s="41"/>
      <c r="P10" s="41"/>
      <c r="Q10" s="41"/>
      <c r="R10" s="41"/>
      <c r="S10" s="41"/>
      <c r="T10" s="42"/>
      <c r="X10" s="13"/>
      <c r="Z10" s="18"/>
    </row>
    <row r="11" spans="1:24" ht="36.75" customHeight="1">
      <c r="A11" s="40"/>
      <c r="B11" s="40"/>
      <c r="C11" s="40"/>
      <c r="D11" s="49"/>
      <c r="E11" s="40"/>
      <c r="F11" s="40"/>
      <c r="G11" s="41"/>
      <c r="H11" s="40"/>
      <c r="I11" s="40"/>
      <c r="J11" s="40"/>
      <c r="K11" s="41"/>
      <c r="L11" s="41"/>
      <c r="M11" s="41"/>
      <c r="N11" s="41"/>
      <c r="O11" s="41"/>
      <c r="P11" s="41"/>
      <c r="Q11" s="41"/>
      <c r="R11" s="41"/>
      <c r="S11" s="41"/>
      <c r="T11" s="42"/>
      <c r="U11" s="9"/>
      <c r="V11" s="9"/>
      <c r="X11" s="13"/>
    </row>
    <row r="12" spans="1:24" ht="15" customHeight="1">
      <c r="A12" s="40"/>
      <c r="B12" s="40"/>
      <c r="C12" s="40"/>
      <c r="D12" s="43"/>
      <c r="E12" s="40" t="s">
        <v>2</v>
      </c>
      <c r="F12" s="40" t="s">
        <v>20</v>
      </c>
      <c r="G12" s="40" t="s">
        <v>20</v>
      </c>
      <c r="H12" s="40" t="s">
        <v>13</v>
      </c>
      <c r="I12" s="40" t="s">
        <v>7</v>
      </c>
      <c r="J12" s="40" t="s">
        <v>13</v>
      </c>
      <c r="K12" s="40" t="s">
        <v>13</v>
      </c>
      <c r="L12" s="40" t="s">
        <v>24</v>
      </c>
      <c r="M12" s="40"/>
      <c r="N12" s="6" t="s">
        <v>30</v>
      </c>
      <c r="O12" s="39" t="s">
        <v>14</v>
      </c>
      <c r="P12" s="41" t="s">
        <v>42</v>
      </c>
      <c r="Q12" s="39"/>
      <c r="R12" s="39" t="s">
        <v>30</v>
      </c>
      <c r="S12" s="39" t="s">
        <v>51</v>
      </c>
      <c r="T12" s="40" t="s">
        <v>30</v>
      </c>
      <c r="X12" s="13"/>
    </row>
    <row r="13" spans="1:24" ht="15" customHeight="1">
      <c r="A13" s="40"/>
      <c r="B13" s="40"/>
      <c r="C13" s="40"/>
      <c r="D13" s="44"/>
      <c r="E13" s="40"/>
      <c r="F13" s="40"/>
      <c r="G13" s="40"/>
      <c r="H13" s="40"/>
      <c r="I13" s="40"/>
      <c r="J13" s="40"/>
      <c r="K13" s="40"/>
      <c r="L13" s="40"/>
      <c r="M13" s="40"/>
      <c r="N13" s="6" t="s">
        <v>34</v>
      </c>
      <c r="O13" s="40"/>
      <c r="P13" s="40"/>
      <c r="Q13" s="40"/>
      <c r="R13" s="40"/>
      <c r="S13" s="40"/>
      <c r="T13" s="40"/>
      <c r="X13" s="13"/>
    </row>
    <row r="14" spans="1:24" ht="15" customHeight="1">
      <c r="A14" s="33" t="s">
        <v>39</v>
      </c>
      <c r="B14" s="25" t="s">
        <v>57</v>
      </c>
      <c r="C14" s="5" t="s">
        <v>22</v>
      </c>
      <c r="D14" s="5" t="s">
        <v>73</v>
      </c>
      <c r="E14" s="2" t="s">
        <v>18</v>
      </c>
      <c r="F14" s="14">
        <v>1.5</v>
      </c>
      <c r="G14" s="14">
        <v>1.3</v>
      </c>
      <c r="H14" s="7">
        <f aca="true" t="shared" si="0" ref="H14:H22">F14*G14</f>
        <v>1.9500000000000002</v>
      </c>
      <c r="I14" s="4">
        <v>1</v>
      </c>
      <c r="J14" s="3"/>
      <c r="K14" s="7">
        <f>H14*I14</f>
        <v>1.9500000000000002</v>
      </c>
      <c r="L14" s="21">
        <v>500</v>
      </c>
      <c r="M14" s="11">
        <v>0.65</v>
      </c>
      <c r="N14" s="23"/>
      <c r="O14" s="23"/>
      <c r="P14" s="17"/>
      <c r="Q14" s="17"/>
      <c r="R14" s="16"/>
      <c r="S14" s="17"/>
      <c r="T14" s="15">
        <f>K14*L14*M14</f>
        <v>633.7500000000001</v>
      </c>
      <c r="X14" s="13"/>
    </row>
    <row r="15" spans="1:24" ht="15" customHeight="1">
      <c r="A15" s="52"/>
      <c r="B15" s="25" t="s">
        <v>58</v>
      </c>
      <c r="C15" s="5" t="s">
        <v>22</v>
      </c>
      <c r="D15" s="5" t="s">
        <v>74</v>
      </c>
      <c r="E15" s="2" t="s">
        <v>18</v>
      </c>
      <c r="F15" s="14">
        <v>1.5</v>
      </c>
      <c r="G15" s="14">
        <v>1.3</v>
      </c>
      <c r="H15" s="7">
        <f t="shared" si="0"/>
        <v>1.9500000000000002</v>
      </c>
      <c r="I15" s="4">
        <v>1</v>
      </c>
      <c r="J15" s="3"/>
      <c r="K15" s="7">
        <f>H15*I15</f>
        <v>1.9500000000000002</v>
      </c>
      <c r="L15" s="21">
        <v>350</v>
      </c>
      <c r="M15" s="11">
        <v>0.65</v>
      </c>
      <c r="N15" s="23"/>
      <c r="O15" s="23"/>
      <c r="P15" s="17"/>
      <c r="Q15" s="17"/>
      <c r="R15" s="16"/>
      <c r="S15" s="17"/>
      <c r="T15" s="15">
        <f>K15*L15*M15</f>
        <v>443.6250000000001</v>
      </c>
      <c r="X15" s="13"/>
    </row>
    <row r="16" spans="1:24" ht="15" customHeight="1">
      <c r="A16" s="52"/>
      <c r="B16" s="25" t="s">
        <v>59</v>
      </c>
      <c r="C16" s="5" t="s">
        <v>22</v>
      </c>
      <c r="D16" s="5" t="s">
        <v>26</v>
      </c>
      <c r="E16" s="2" t="s">
        <v>18</v>
      </c>
      <c r="F16" s="14">
        <v>1.5</v>
      </c>
      <c r="G16" s="14">
        <v>1.3</v>
      </c>
      <c r="H16" s="7">
        <f t="shared" si="0"/>
        <v>1.9500000000000002</v>
      </c>
      <c r="I16" s="4">
        <v>1</v>
      </c>
      <c r="J16" s="3"/>
      <c r="K16" s="7">
        <f>H16*I16</f>
        <v>1.9500000000000002</v>
      </c>
      <c r="L16" s="21">
        <v>200</v>
      </c>
      <c r="M16" s="11">
        <v>0.65</v>
      </c>
      <c r="N16" s="23"/>
      <c r="O16" s="23"/>
      <c r="P16" s="17"/>
      <c r="Q16" s="17"/>
      <c r="R16" s="16"/>
      <c r="S16" s="17"/>
      <c r="T16" s="15">
        <f>K16*L16*M16</f>
        <v>253.50000000000006</v>
      </c>
      <c r="X16" s="13"/>
    </row>
    <row r="17" spans="1:24" ht="15" customHeight="1">
      <c r="A17" s="52"/>
      <c r="B17" s="25" t="s">
        <v>60</v>
      </c>
      <c r="C17" s="5" t="s">
        <v>22</v>
      </c>
      <c r="D17" s="5" t="s">
        <v>27</v>
      </c>
      <c r="E17" s="2" t="s">
        <v>18</v>
      </c>
      <c r="F17" s="14">
        <v>1.5</v>
      </c>
      <c r="G17" s="14">
        <v>1.3</v>
      </c>
      <c r="H17" s="7">
        <f t="shared" si="0"/>
        <v>1.9500000000000002</v>
      </c>
      <c r="I17" s="4">
        <v>1</v>
      </c>
      <c r="J17" s="3"/>
      <c r="K17" s="7">
        <f>H17*I17</f>
        <v>1.9500000000000002</v>
      </c>
      <c r="L17" s="21">
        <v>50</v>
      </c>
      <c r="M17" s="11">
        <v>0.65</v>
      </c>
      <c r="N17" s="23"/>
      <c r="O17" s="23"/>
      <c r="P17" s="17"/>
      <c r="Q17" s="17"/>
      <c r="R17" s="16"/>
      <c r="S17" s="17"/>
      <c r="T17" s="15">
        <f>K17*L17*M17</f>
        <v>63.375000000000014</v>
      </c>
      <c r="X17" s="13"/>
    </row>
    <row r="18" spans="1:24" ht="15" customHeight="1">
      <c r="A18" s="34"/>
      <c r="B18" s="25" t="s">
        <v>61</v>
      </c>
      <c r="C18" s="5" t="s">
        <v>32</v>
      </c>
      <c r="D18" s="5"/>
      <c r="E18" s="2" t="s">
        <v>18</v>
      </c>
      <c r="F18" s="14">
        <v>4</v>
      </c>
      <c r="G18" s="14">
        <v>4</v>
      </c>
      <c r="H18" s="10">
        <f t="shared" si="0"/>
        <v>16</v>
      </c>
      <c r="I18" s="4">
        <v>1</v>
      </c>
      <c r="J18" s="3"/>
      <c r="K18" s="10">
        <f>H18*I18</f>
        <v>16</v>
      </c>
      <c r="L18" s="20"/>
      <c r="M18" s="20"/>
      <c r="N18" s="11">
        <v>0.4</v>
      </c>
      <c r="O18" s="21">
        <v>10</v>
      </c>
      <c r="P18" s="17"/>
      <c r="Q18" s="17"/>
      <c r="R18" s="17"/>
      <c r="S18" s="17"/>
      <c r="T18" s="15">
        <f>K18*N18*O18</f>
        <v>64</v>
      </c>
      <c r="X18" s="13"/>
    </row>
    <row r="19" spans="1:24" ht="24.75" customHeight="1">
      <c r="A19" s="34"/>
      <c r="B19" s="25" t="s">
        <v>62</v>
      </c>
      <c r="C19" s="5" t="s">
        <v>33</v>
      </c>
      <c r="D19" s="22" t="s">
        <v>37</v>
      </c>
      <c r="E19" s="2" t="s">
        <v>18</v>
      </c>
      <c r="F19" s="14">
        <v>4</v>
      </c>
      <c r="G19" s="14">
        <v>3</v>
      </c>
      <c r="H19" s="10">
        <f t="shared" si="0"/>
        <v>12</v>
      </c>
      <c r="I19" s="4">
        <v>1</v>
      </c>
      <c r="J19" s="23"/>
      <c r="K19" s="10">
        <f>H19-J19</f>
        <v>12</v>
      </c>
      <c r="L19" s="20"/>
      <c r="M19" s="20"/>
      <c r="N19" s="11">
        <v>0.5</v>
      </c>
      <c r="O19" s="21">
        <v>10</v>
      </c>
      <c r="P19" s="16"/>
      <c r="Q19" s="17"/>
      <c r="R19" s="16"/>
      <c r="S19" s="17"/>
      <c r="T19" s="15">
        <f>K19*N19*O19</f>
        <v>60</v>
      </c>
      <c r="X19" s="13"/>
    </row>
    <row r="20" spans="1:24" ht="15" customHeight="1">
      <c r="A20" s="34"/>
      <c r="B20" s="25" t="s">
        <v>63</v>
      </c>
      <c r="C20" s="5" t="s">
        <v>33</v>
      </c>
      <c r="D20" s="22" t="s">
        <v>36</v>
      </c>
      <c r="E20" s="2" t="s">
        <v>18</v>
      </c>
      <c r="F20" s="14">
        <v>4</v>
      </c>
      <c r="G20" s="14">
        <v>3</v>
      </c>
      <c r="H20" s="10">
        <f t="shared" si="0"/>
        <v>12</v>
      </c>
      <c r="I20" s="4">
        <v>1</v>
      </c>
      <c r="J20" s="23"/>
      <c r="K20" s="10">
        <f>H20-J20</f>
        <v>12</v>
      </c>
      <c r="L20" s="20"/>
      <c r="M20" s="20"/>
      <c r="N20" s="11">
        <v>0.5</v>
      </c>
      <c r="O20" s="21">
        <v>15</v>
      </c>
      <c r="P20" s="16"/>
      <c r="Q20" s="17"/>
      <c r="R20" s="16"/>
      <c r="S20" s="17"/>
      <c r="T20" s="15">
        <f>K20*N20*O20</f>
        <v>90</v>
      </c>
      <c r="X20" s="13"/>
    </row>
    <row r="21" spans="1:24" ht="15" customHeight="1">
      <c r="A21" s="34"/>
      <c r="B21" s="25" t="s">
        <v>64</v>
      </c>
      <c r="C21" s="5" t="s">
        <v>33</v>
      </c>
      <c r="D21" s="22" t="s">
        <v>35</v>
      </c>
      <c r="E21" s="2" t="s">
        <v>18</v>
      </c>
      <c r="F21" s="14">
        <v>6</v>
      </c>
      <c r="G21" s="14">
        <v>3</v>
      </c>
      <c r="H21" s="10">
        <f t="shared" si="0"/>
        <v>18</v>
      </c>
      <c r="I21" s="4">
        <v>1</v>
      </c>
      <c r="J21" s="10">
        <f>H14+H15+H16+H17</f>
        <v>7.800000000000001</v>
      </c>
      <c r="K21" s="10">
        <f>H21-J21</f>
        <v>10.2</v>
      </c>
      <c r="L21" s="20"/>
      <c r="M21" s="20"/>
      <c r="N21" s="11">
        <v>0.5</v>
      </c>
      <c r="O21" s="21">
        <v>20</v>
      </c>
      <c r="P21" s="16"/>
      <c r="Q21" s="17"/>
      <c r="R21" s="16"/>
      <c r="S21" s="17"/>
      <c r="T21" s="15">
        <f>K21*N21*O21</f>
        <v>102</v>
      </c>
      <c r="X21" s="13"/>
    </row>
    <row r="22" spans="1:24" ht="15" customHeight="1">
      <c r="A22" s="34"/>
      <c r="B22" s="25" t="s">
        <v>65</v>
      </c>
      <c r="C22" s="5" t="s">
        <v>38</v>
      </c>
      <c r="D22" s="22"/>
      <c r="E22" s="2" t="s">
        <v>18</v>
      </c>
      <c r="F22" s="14">
        <v>1.5</v>
      </c>
      <c r="G22" s="14">
        <v>1.3</v>
      </c>
      <c r="H22" s="7">
        <f t="shared" si="0"/>
        <v>1.9500000000000002</v>
      </c>
      <c r="I22" s="4">
        <v>1</v>
      </c>
      <c r="J22" s="23"/>
      <c r="K22" s="7">
        <f>H22</f>
        <v>1.9500000000000002</v>
      </c>
      <c r="L22" s="20"/>
      <c r="M22" s="20"/>
      <c r="N22" s="11">
        <v>3.5</v>
      </c>
      <c r="O22" s="21">
        <v>12</v>
      </c>
      <c r="P22" s="16"/>
      <c r="Q22" s="17"/>
      <c r="R22" s="16"/>
      <c r="S22" s="17"/>
      <c r="T22" s="15">
        <f>K22*N22*O22</f>
        <v>81.9</v>
      </c>
      <c r="X22" s="13"/>
    </row>
    <row r="23" spans="1:20" ht="22.5" customHeight="1">
      <c r="A23" s="34"/>
      <c r="B23" s="25" t="s">
        <v>66</v>
      </c>
      <c r="C23" s="5" t="s">
        <v>40</v>
      </c>
      <c r="D23" s="22" t="s">
        <v>44</v>
      </c>
      <c r="E23" s="2" t="s">
        <v>18</v>
      </c>
      <c r="F23" s="20"/>
      <c r="G23" s="20"/>
      <c r="H23" s="20"/>
      <c r="I23" s="17"/>
      <c r="J23" s="23"/>
      <c r="K23" s="20"/>
      <c r="L23" s="20"/>
      <c r="M23" s="20"/>
      <c r="N23" s="23"/>
      <c r="O23" s="16"/>
      <c r="P23" s="19">
        <v>130</v>
      </c>
      <c r="Q23" s="19">
        <v>4</v>
      </c>
      <c r="R23" s="17"/>
      <c r="S23" s="17"/>
      <c r="T23" s="15">
        <f>P23*Q23</f>
        <v>520</v>
      </c>
    </row>
    <row r="24" spans="1:24" ht="38.25" customHeight="1">
      <c r="A24" s="34"/>
      <c r="B24" s="25" t="s">
        <v>67</v>
      </c>
      <c r="C24" s="5" t="s">
        <v>45</v>
      </c>
      <c r="D24" s="22" t="s">
        <v>56</v>
      </c>
      <c r="E24" s="2" t="s">
        <v>18</v>
      </c>
      <c r="F24" s="14">
        <v>4</v>
      </c>
      <c r="G24" s="14">
        <v>4</v>
      </c>
      <c r="H24" s="10">
        <f>F24*G24</f>
        <v>16</v>
      </c>
      <c r="I24" s="4">
        <v>1</v>
      </c>
      <c r="J24" s="3"/>
      <c r="K24" s="10">
        <f>H24*I24</f>
        <v>16</v>
      </c>
      <c r="L24" s="20"/>
      <c r="M24" s="20"/>
      <c r="N24" s="23"/>
      <c r="O24" s="23"/>
      <c r="P24" s="17"/>
      <c r="Q24" s="17"/>
      <c r="R24" s="16"/>
      <c r="S24" s="17"/>
      <c r="T24" s="15">
        <f>K24*40</f>
        <v>640</v>
      </c>
      <c r="U24" s="12"/>
      <c r="V24" s="8"/>
      <c r="W24" s="12"/>
      <c r="X24" s="13"/>
    </row>
    <row r="25" spans="1:24" ht="29.25" customHeight="1">
      <c r="A25" s="34"/>
      <c r="B25" s="25" t="s">
        <v>68</v>
      </c>
      <c r="C25" s="5" t="s">
        <v>47</v>
      </c>
      <c r="D25" s="24">
        <v>0.25</v>
      </c>
      <c r="E25" s="2" t="s">
        <v>46</v>
      </c>
      <c r="F25" s="20"/>
      <c r="G25" s="20"/>
      <c r="H25" s="20"/>
      <c r="I25" s="4">
        <v>1</v>
      </c>
      <c r="J25" s="3"/>
      <c r="K25" s="20"/>
      <c r="L25" s="20"/>
      <c r="M25" s="20"/>
      <c r="N25" s="23"/>
      <c r="O25" s="23"/>
      <c r="P25" s="17"/>
      <c r="Q25" s="17"/>
      <c r="R25" s="16"/>
      <c r="S25" s="17"/>
      <c r="T25" s="15">
        <f>I25*430</f>
        <v>430</v>
      </c>
      <c r="U25" s="12"/>
      <c r="V25" s="8"/>
      <c r="W25" s="12"/>
      <c r="X25" s="13"/>
    </row>
    <row r="26" spans="1:24" ht="22.5" customHeight="1">
      <c r="A26" s="34"/>
      <c r="B26" s="25" t="s">
        <v>69</v>
      </c>
      <c r="C26" s="5" t="s">
        <v>49</v>
      </c>
      <c r="D26" s="22" t="s">
        <v>52</v>
      </c>
      <c r="E26" s="2"/>
      <c r="F26" s="14">
        <v>4</v>
      </c>
      <c r="G26" s="14">
        <v>4</v>
      </c>
      <c r="H26" s="10">
        <f>F26*G26</f>
        <v>16</v>
      </c>
      <c r="I26" s="17"/>
      <c r="J26" s="23"/>
      <c r="K26" s="20"/>
      <c r="L26" s="20"/>
      <c r="M26" s="20"/>
      <c r="N26" s="23"/>
      <c r="O26" s="23"/>
      <c r="P26" s="17"/>
      <c r="Q26" s="10">
        <f>H26/60</f>
        <v>0.26666666666666666</v>
      </c>
      <c r="R26" s="20"/>
      <c r="S26" s="15">
        <f>Q26*35</f>
        <v>9.333333333333334</v>
      </c>
      <c r="T26" s="15">
        <f>(T28*1000)-SUM(T14:T25)</f>
        <v>636.4546511627905</v>
      </c>
      <c r="U26" s="12"/>
      <c r="V26" s="8"/>
      <c r="W26" s="12"/>
      <c r="X26" s="13"/>
    </row>
    <row r="27" spans="1:24" ht="31.5" customHeight="1">
      <c r="A27" s="34"/>
      <c r="B27" s="25"/>
      <c r="C27" s="14" t="s">
        <v>71</v>
      </c>
      <c r="D27" s="31">
        <v>20</v>
      </c>
      <c r="E27" s="4" t="s">
        <v>70</v>
      </c>
      <c r="F27" s="4">
        <v>35</v>
      </c>
      <c r="G27" s="5" t="s">
        <v>72</v>
      </c>
      <c r="H27" s="15">
        <f>F27-D27</f>
        <v>15</v>
      </c>
      <c r="I27" s="16"/>
      <c r="J27" s="20"/>
      <c r="K27" s="17"/>
      <c r="L27" s="17"/>
      <c r="M27" s="17"/>
      <c r="N27" s="17"/>
      <c r="O27" s="2"/>
      <c r="P27" s="35" t="s">
        <v>88</v>
      </c>
      <c r="Q27" s="36"/>
      <c r="R27" s="36"/>
      <c r="S27" s="36"/>
      <c r="T27" s="31">
        <v>2560</v>
      </c>
      <c r="U27" s="12"/>
      <c r="X27" s="13"/>
    </row>
    <row r="28" spans="1:24" ht="31.5" customHeight="1">
      <c r="A28" s="34"/>
      <c r="B28" s="25"/>
      <c r="C28" s="26"/>
      <c r="D28" s="27"/>
      <c r="E28" s="28"/>
      <c r="F28" s="28"/>
      <c r="G28" s="28"/>
      <c r="H28" s="28"/>
      <c r="I28" s="29"/>
      <c r="J28" s="27"/>
      <c r="K28" s="28"/>
      <c r="L28" s="28"/>
      <c r="M28" s="28"/>
      <c r="N28" s="28"/>
      <c r="O28" s="30"/>
      <c r="P28" s="37" t="s">
        <v>89</v>
      </c>
      <c r="Q28" s="38"/>
      <c r="R28" s="38"/>
      <c r="S28" s="38"/>
      <c r="T28" s="10">
        <f>(T27*1.35)/860</f>
        <v>4.018604651162791</v>
      </c>
      <c r="U28" s="12"/>
      <c r="X28" s="13"/>
    </row>
    <row r="30" spans="2:20" ht="15" customHeight="1">
      <c r="B30" s="54" t="s">
        <v>129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2:20" ht="15" customHeight="1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2:20" ht="15" customHeight="1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2:20" ht="15" customHeight="1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2:20" ht="15" customHeight="1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41" spans="1:20" ht="15" customHeight="1">
      <c r="A41" s="50" t="s">
        <v>21</v>
      </c>
      <c r="B41" s="50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51" t="s">
        <v>15</v>
      </c>
      <c r="S41" s="51"/>
      <c r="T41" s="6">
        <v>1</v>
      </c>
    </row>
    <row r="42" spans="1:20" ht="1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51" t="s">
        <v>16</v>
      </c>
      <c r="S42" s="51"/>
      <c r="T42" s="6" t="s">
        <v>54</v>
      </c>
    </row>
    <row r="43" spans="1:20" ht="15" customHeight="1">
      <c r="A43" s="40" t="s">
        <v>19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51" t="s">
        <v>17</v>
      </c>
      <c r="S43" s="51"/>
      <c r="T43" s="6"/>
    </row>
    <row r="44" spans="1:20" ht="15" customHeight="1">
      <c r="A44" s="40" t="s">
        <v>10</v>
      </c>
      <c r="B44" s="40"/>
      <c r="C44" s="40"/>
      <c r="D44" s="40"/>
      <c r="E44" s="40"/>
      <c r="F44" s="40" t="s">
        <v>11</v>
      </c>
      <c r="G44" s="40"/>
      <c r="H44" s="40"/>
      <c r="I44" s="40"/>
      <c r="J44" s="40"/>
      <c r="K44" s="46" t="s">
        <v>53</v>
      </c>
      <c r="L44" s="47"/>
      <c r="M44" s="47"/>
      <c r="N44" s="47"/>
      <c r="O44" s="47"/>
      <c r="P44" s="47"/>
      <c r="Q44" s="47"/>
      <c r="R44" s="47"/>
      <c r="S44" s="47"/>
      <c r="T44" s="42" t="s">
        <v>31</v>
      </c>
    </row>
    <row r="45" spans="1:20" ht="15" customHeight="1">
      <c r="A45" s="45" t="s">
        <v>128</v>
      </c>
      <c r="B45" s="45" t="s">
        <v>55</v>
      </c>
      <c r="C45" s="42" t="s">
        <v>23</v>
      </c>
      <c r="D45" s="48" t="s">
        <v>0</v>
      </c>
      <c r="E45" s="45" t="s">
        <v>1</v>
      </c>
      <c r="F45" s="45" t="s">
        <v>3</v>
      </c>
      <c r="G45" s="42" t="s">
        <v>4</v>
      </c>
      <c r="H45" s="45" t="s">
        <v>5</v>
      </c>
      <c r="I45" s="45" t="s">
        <v>6</v>
      </c>
      <c r="J45" s="45" t="s">
        <v>8</v>
      </c>
      <c r="K45" s="42" t="s">
        <v>9</v>
      </c>
      <c r="L45" s="42" t="s">
        <v>25</v>
      </c>
      <c r="M45" s="42" t="s">
        <v>28</v>
      </c>
      <c r="N45" s="42" t="s">
        <v>12</v>
      </c>
      <c r="O45" s="42" t="s">
        <v>29</v>
      </c>
      <c r="P45" s="42" t="s">
        <v>41</v>
      </c>
      <c r="Q45" s="42" t="s">
        <v>43</v>
      </c>
      <c r="R45" s="42" t="s">
        <v>79</v>
      </c>
      <c r="S45" s="42" t="s">
        <v>80</v>
      </c>
      <c r="T45" s="42"/>
    </row>
    <row r="46" spans="1:20" ht="15" customHeight="1">
      <c r="A46" s="40"/>
      <c r="B46" s="40"/>
      <c r="C46" s="40"/>
      <c r="D46" s="34"/>
      <c r="E46" s="40"/>
      <c r="F46" s="40"/>
      <c r="G46" s="41"/>
      <c r="H46" s="40"/>
      <c r="I46" s="40"/>
      <c r="J46" s="40"/>
      <c r="K46" s="41"/>
      <c r="L46" s="41"/>
      <c r="M46" s="41"/>
      <c r="N46" s="41"/>
      <c r="O46" s="41"/>
      <c r="P46" s="41"/>
      <c r="Q46" s="41"/>
      <c r="R46" s="41"/>
      <c r="S46" s="41"/>
      <c r="T46" s="42"/>
    </row>
    <row r="47" spans="1:20" ht="15" customHeight="1">
      <c r="A47" s="40"/>
      <c r="B47" s="40"/>
      <c r="C47" s="40"/>
      <c r="D47" s="34"/>
      <c r="E47" s="40"/>
      <c r="F47" s="40"/>
      <c r="G47" s="41"/>
      <c r="H47" s="40"/>
      <c r="I47" s="40"/>
      <c r="J47" s="40"/>
      <c r="K47" s="41"/>
      <c r="L47" s="41"/>
      <c r="M47" s="41"/>
      <c r="N47" s="41"/>
      <c r="O47" s="41"/>
      <c r="P47" s="41"/>
      <c r="Q47" s="41"/>
      <c r="R47" s="41"/>
      <c r="S47" s="41"/>
      <c r="T47" s="42"/>
    </row>
    <row r="48" spans="1:20" ht="15" customHeight="1">
      <c r="A48" s="40"/>
      <c r="B48" s="40"/>
      <c r="C48" s="40"/>
      <c r="D48" s="34"/>
      <c r="E48" s="40"/>
      <c r="F48" s="40"/>
      <c r="G48" s="41"/>
      <c r="H48" s="40"/>
      <c r="I48" s="40"/>
      <c r="J48" s="40"/>
      <c r="K48" s="41"/>
      <c r="L48" s="41"/>
      <c r="M48" s="41"/>
      <c r="N48" s="41"/>
      <c r="O48" s="41"/>
      <c r="P48" s="41"/>
      <c r="Q48" s="41"/>
      <c r="R48" s="41"/>
      <c r="S48" s="41"/>
      <c r="T48" s="42"/>
    </row>
    <row r="49" spans="1:20" ht="42.75" customHeight="1">
      <c r="A49" s="40"/>
      <c r="B49" s="40"/>
      <c r="C49" s="40"/>
      <c r="D49" s="49"/>
      <c r="E49" s="40"/>
      <c r="F49" s="40"/>
      <c r="G49" s="41"/>
      <c r="H49" s="40"/>
      <c r="I49" s="40"/>
      <c r="J49" s="40"/>
      <c r="K49" s="41"/>
      <c r="L49" s="41"/>
      <c r="M49" s="41"/>
      <c r="N49" s="41"/>
      <c r="O49" s="41"/>
      <c r="P49" s="41"/>
      <c r="Q49" s="41"/>
      <c r="R49" s="41"/>
      <c r="S49" s="41"/>
      <c r="T49" s="42"/>
    </row>
    <row r="50" spans="1:20" ht="15" customHeight="1">
      <c r="A50" s="40"/>
      <c r="B50" s="40"/>
      <c r="C50" s="40"/>
      <c r="D50" s="43"/>
      <c r="E50" s="40" t="s">
        <v>2</v>
      </c>
      <c r="F50" s="40" t="s">
        <v>20</v>
      </c>
      <c r="G50" s="40" t="s">
        <v>20</v>
      </c>
      <c r="H50" s="40" t="s">
        <v>13</v>
      </c>
      <c r="I50" s="40" t="s">
        <v>7</v>
      </c>
      <c r="J50" s="40" t="s">
        <v>13</v>
      </c>
      <c r="K50" s="40" t="s">
        <v>13</v>
      </c>
      <c r="L50" s="40" t="s">
        <v>24</v>
      </c>
      <c r="M50" s="40"/>
      <c r="N50" s="6" t="s">
        <v>30</v>
      </c>
      <c r="O50" s="39" t="s">
        <v>14</v>
      </c>
      <c r="P50" s="41" t="s">
        <v>42</v>
      </c>
      <c r="Q50" s="39"/>
      <c r="R50" s="39" t="s">
        <v>30</v>
      </c>
      <c r="S50" s="39" t="s">
        <v>51</v>
      </c>
      <c r="T50" s="40" t="s">
        <v>30</v>
      </c>
    </row>
    <row r="51" spans="1:20" ht="15" customHeight="1">
      <c r="A51" s="40"/>
      <c r="B51" s="40"/>
      <c r="C51" s="40"/>
      <c r="D51" s="44"/>
      <c r="E51" s="40"/>
      <c r="F51" s="40"/>
      <c r="G51" s="40"/>
      <c r="H51" s="40"/>
      <c r="I51" s="40"/>
      <c r="J51" s="40"/>
      <c r="K51" s="40"/>
      <c r="L51" s="40"/>
      <c r="M51" s="40"/>
      <c r="N51" s="6" t="s">
        <v>34</v>
      </c>
      <c r="O51" s="40"/>
      <c r="P51" s="40"/>
      <c r="Q51" s="40"/>
      <c r="R51" s="40"/>
      <c r="S51" s="40"/>
      <c r="T51" s="40"/>
    </row>
    <row r="52" spans="1:20" ht="15" customHeight="1">
      <c r="A52" s="33" t="s">
        <v>39</v>
      </c>
      <c r="B52" s="25" t="s">
        <v>57</v>
      </c>
      <c r="C52" s="5" t="s">
        <v>22</v>
      </c>
      <c r="D52" s="5" t="s">
        <v>73</v>
      </c>
      <c r="E52" s="2" t="s">
        <v>18</v>
      </c>
      <c r="F52" s="14">
        <v>1.5</v>
      </c>
      <c r="G52" s="14">
        <v>1.3</v>
      </c>
      <c r="H52" s="7">
        <f aca="true" t="shared" si="1" ref="H52:H57">F52*G52</f>
        <v>1.9500000000000002</v>
      </c>
      <c r="I52" s="4">
        <v>1</v>
      </c>
      <c r="J52" s="3"/>
      <c r="K52" s="7">
        <f>H52*I52</f>
        <v>1.9500000000000002</v>
      </c>
      <c r="L52" s="21">
        <v>500</v>
      </c>
      <c r="M52" s="11">
        <v>0.65</v>
      </c>
      <c r="N52" s="23"/>
      <c r="O52" s="23"/>
      <c r="P52" s="17"/>
      <c r="Q52" s="17"/>
      <c r="R52" s="16"/>
      <c r="S52" s="17"/>
      <c r="T52" s="15">
        <f>K52*L52*M52</f>
        <v>633.7500000000001</v>
      </c>
    </row>
    <row r="53" spans="1:20" ht="15" customHeight="1">
      <c r="A53" s="34"/>
      <c r="B53" s="25" t="s">
        <v>61</v>
      </c>
      <c r="C53" s="5" t="s">
        <v>32</v>
      </c>
      <c r="D53" s="5"/>
      <c r="E53" s="2" t="s">
        <v>18</v>
      </c>
      <c r="F53" s="14">
        <v>4</v>
      </c>
      <c r="G53" s="14">
        <v>4</v>
      </c>
      <c r="H53" s="10">
        <f t="shared" si="1"/>
        <v>16</v>
      </c>
      <c r="I53" s="4">
        <v>1</v>
      </c>
      <c r="J53" s="3"/>
      <c r="K53" s="10">
        <f>H53*I53</f>
        <v>16</v>
      </c>
      <c r="L53" s="20"/>
      <c r="M53" s="20"/>
      <c r="N53" s="11">
        <v>0.4</v>
      </c>
      <c r="O53" s="21">
        <v>10</v>
      </c>
      <c r="P53" s="17"/>
      <c r="Q53" s="17"/>
      <c r="R53" s="17"/>
      <c r="S53" s="17"/>
      <c r="T53" s="15">
        <f>K53*N53*O53</f>
        <v>64</v>
      </c>
    </row>
    <row r="54" spans="1:20" ht="33" customHeight="1">
      <c r="A54" s="34"/>
      <c r="B54" s="25" t="s">
        <v>62</v>
      </c>
      <c r="C54" s="32" t="s">
        <v>33</v>
      </c>
      <c r="D54" s="22" t="s">
        <v>76</v>
      </c>
      <c r="E54" s="2" t="s">
        <v>18</v>
      </c>
      <c r="F54" s="14">
        <v>4</v>
      </c>
      <c r="G54" s="14">
        <v>3</v>
      </c>
      <c r="H54" s="10">
        <f t="shared" si="1"/>
        <v>12</v>
      </c>
      <c r="I54" s="4">
        <v>1</v>
      </c>
      <c r="J54" s="23"/>
      <c r="K54" s="10">
        <f>H54-J54</f>
        <v>12</v>
      </c>
      <c r="L54" s="20"/>
      <c r="M54" s="20"/>
      <c r="N54" s="11">
        <v>0.5</v>
      </c>
      <c r="O54" s="21">
        <v>10</v>
      </c>
      <c r="P54" s="16"/>
      <c r="Q54" s="17"/>
      <c r="R54" s="16"/>
      <c r="S54" s="17"/>
      <c r="T54" s="15">
        <f>K54*N54*O54</f>
        <v>60</v>
      </c>
    </row>
    <row r="55" spans="1:20" ht="15" customHeight="1">
      <c r="A55" s="34"/>
      <c r="B55" s="25" t="s">
        <v>63</v>
      </c>
      <c r="C55" s="32" t="s">
        <v>33</v>
      </c>
      <c r="D55" s="22" t="s">
        <v>36</v>
      </c>
      <c r="E55" s="2" t="s">
        <v>18</v>
      </c>
      <c r="F55" s="14">
        <v>4</v>
      </c>
      <c r="G55" s="14">
        <v>3</v>
      </c>
      <c r="H55" s="10">
        <f t="shared" si="1"/>
        <v>12</v>
      </c>
      <c r="I55" s="4">
        <v>1</v>
      </c>
      <c r="J55" s="23"/>
      <c r="K55" s="10">
        <f>H55-J55</f>
        <v>12</v>
      </c>
      <c r="L55" s="20"/>
      <c r="M55" s="20"/>
      <c r="N55" s="11">
        <v>0.5</v>
      </c>
      <c r="O55" s="21">
        <v>15</v>
      </c>
      <c r="P55" s="16"/>
      <c r="Q55" s="17"/>
      <c r="R55" s="16"/>
      <c r="S55" s="17"/>
      <c r="T55" s="15">
        <f>K55*N55*O55</f>
        <v>90</v>
      </c>
    </row>
    <row r="56" spans="1:20" ht="15" customHeight="1">
      <c r="A56" s="34"/>
      <c r="B56" s="25" t="s">
        <v>64</v>
      </c>
      <c r="C56" s="32" t="s">
        <v>33</v>
      </c>
      <c r="D56" s="22" t="s">
        <v>35</v>
      </c>
      <c r="E56" s="2" t="s">
        <v>18</v>
      </c>
      <c r="F56" s="14">
        <v>6</v>
      </c>
      <c r="G56" s="14">
        <v>3</v>
      </c>
      <c r="H56" s="10">
        <f t="shared" si="1"/>
        <v>18</v>
      </c>
      <c r="I56" s="4">
        <v>1</v>
      </c>
      <c r="J56" s="10">
        <f>H52</f>
        <v>1.9500000000000002</v>
      </c>
      <c r="K56" s="10">
        <f>H56-J56</f>
        <v>16.05</v>
      </c>
      <c r="L56" s="20"/>
      <c r="M56" s="20"/>
      <c r="N56" s="11">
        <v>0.5</v>
      </c>
      <c r="O56" s="21">
        <v>20</v>
      </c>
      <c r="P56" s="16"/>
      <c r="Q56" s="17"/>
      <c r="R56" s="16"/>
      <c r="S56" s="17"/>
      <c r="T56" s="15">
        <f>K56*N56*O56</f>
        <v>160.5</v>
      </c>
    </row>
    <row r="57" spans="1:20" ht="25.5" customHeight="1">
      <c r="A57" s="34"/>
      <c r="B57" s="25" t="s">
        <v>78</v>
      </c>
      <c r="C57" s="5" t="s">
        <v>75</v>
      </c>
      <c r="D57" s="22"/>
      <c r="E57" s="2" t="s">
        <v>18</v>
      </c>
      <c r="F57" s="14">
        <v>1.5</v>
      </c>
      <c r="G57" s="14">
        <v>1.3</v>
      </c>
      <c r="H57" s="7">
        <f t="shared" si="1"/>
        <v>1.9500000000000002</v>
      </c>
      <c r="I57" s="4">
        <v>1</v>
      </c>
      <c r="J57" s="23"/>
      <c r="K57" s="7">
        <f>H57</f>
        <v>1.9500000000000002</v>
      </c>
      <c r="L57" s="20"/>
      <c r="M57" s="20"/>
      <c r="N57" s="11">
        <v>3.5</v>
      </c>
      <c r="O57" s="21">
        <v>12</v>
      </c>
      <c r="P57" s="16"/>
      <c r="Q57" s="17"/>
      <c r="R57" s="16"/>
      <c r="S57" s="17"/>
      <c r="T57" s="15">
        <f>K57*N57*O57</f>
        <v>81.9</v>
      </c>
    </row>
    <row r="58" spans="1:20" ht="18" customHeight="1">
      <c r="A58" s="34"/>
      <c r="B58" s="25" t="s">
        <v>66</v>
      </c>
      <c r="C58" s="5" t="s">
        <v>40</v>
      </c>
      <c r="D58" s="22" t="s">
        <v>77</v>
      </c>
      <c r="E58" s="2" t="s">
        <v>18</v>
      </c>
      <c r="F58" s="20"/>
      <c r="G58" s="20"/>
      <c r="H58" s="20"/>
      <c r="I58" s="17"/>
      <c r="J58" s="23"/>
      <c r="K58" s="20"/>
      <c r="L58" s="20"/>
      <c r="M58" s="20"/>
      <c r="N58" s="23"/>
      <c r="O58" s="16"/>
      <c r="P58" s="19">
        <v>130</v>
      </c>
      <c r="Q58" s="19">
        <v>4</v>
      </c>
      <c r="R58" s="17"/>
      <c r="S58" s="17"/>
      <c r="T58" s="15">
        <v>800</v>
      </c>
    </row>
    <row r="59" spans="1:20" ht="15" customHeight="1">
      <c r="A59" s="34"/>
      <c r="B59" s="25" t="s">
        <v>68</v>
      </c>
      <c r="C59" s="5" t="s">
        <v>47</v>
      </c>
      <c r="D59" s="24">
        <v>0.25</v>
      </c>
      <c r="E59" s="2" t="s">
        <v>46</v>
      </c>
      <c r="F59" s="20"/>
      <c r="G59" s="20"/>
      <c r="H59" s="20"/>
      <c r="I59" s="4">
        <v>1</v>
      </c>
      <c r="J59" s="3"/>
      <c r="K59" s="20"/>
      <c r="L59" s="20"/>
      <c r="M59" s="20"/>
      <c r="N59" s="23"/>
      <c r="O59" s="23"/>
      <c r="P59" s="17"/>
      <c r="Q59" s="17"/>
      <c r="R59" s="16"/>
      <c r="S59" s="17"/>
      <c r="T59" s="15">
        <f>I59*430</f>
        <v>430</v>
      </c>
    </row>
    <row r="60" spans="1:20" ht="23.25" customHeight="1">
      <c r="A60" s="34"/>
      <c r="B60" s="25" t="s">
        <v>69</v>
      </c>
      <c r="C60" s="5" t="s">
        <v>49</v>
      </c>
      <c r="D60" s="22"/>
      <c r="E60" s="2"/>
      <c r="F60" s="14">
        <v>4</v>
      </c>
      <c r="G60" s="14">
        <v>4</v>
      </c>
      <c r="H60" s="10">
        <f>F60*G60</f>
        <v>16</v>
      </c>
      <c r="I60" s="17"/>
      <c r="J60" s="23"/>
      <c r="K60" s="20"/>
      <c r="L60" s="20"/>
      <c r="M60" s="20"/>
      <c r="N60" s="23"/>
      <c r="O60" s="23"/>
      <c r="P60" s="17"/>
      <c r="Q60" s="10">
        <f>H60/60</f>
        <v>0.26666666666666666</v>
      </c>
      <c r="R60" s="20"/>
      <c r="S60" s="15">
        <f>Q60*35</f>
        <v>9.333333333333334</v>
      </c>
      <c r="T60" s="15">
        <f>(T62*1000)-SUM(T53:T59)</f>
        <v>2332.204651162791</v>
      </c>
    </row>
    <row r="61" spans="1:20" ht="18.75" customHeight="1">
      <c r="A61" s="34"/>
      <c r="B61" s="25"/>
      <c r="C61" s="14" t="s">
        <v>71</v>
      </c>
      <c r="D61" s="31">
        <v>20</v>
      </c>
      <c r="E61" s="4" t="s">
        <v>70</v>
      </c>
      <c r="F61" s="4">
        <v>35</v>
      </c>
      <c r="G61" s="5" t="s">
        <v>72</v>
      </c>
      <c r="H61" s="15">
        <f>F61-D61</f>
        <v>15</v>
      </c>
      <c r="I61" s="16"/>
      <c r="J61" s="20"/>
      <c r="K61" s="17"/>
      <c r="L61" s="17"/>
      <c r="M61" s="17"/>
      <c r="N61" s="17"/>
      <c r="O61" s="2"/>
      <c r="P61" s="35" t="s">
        <v>88</v>
      </c>
      <c r="Q61" s="36"/>
      <c r="R61" s="36"/>
      <c r="S61" s="36"/>
      <c r="T61" s="31">
        <v>2560</v>
      </c>
    </row>
    <row r="62" spans="1:20" ht="15" customHeight="1">
      <c r="A62" s="34"/>
      <c r="B62" s="25"/>
      <c r="C62" s="26"/>
      <c r="D62" s="27"/>
      <c r="E62" s="28"/>
      <c r="F62" s="28"/>
      <c r="G62" s="28"/>
      <c r="H62" s="28"/>
      <c r="I62" s="29"/>
      <c r="J62" s="27"/>
      <c r="K62" s="28"/>
      <c r="L62" s="28"/>
      <c r="M62" s="28"/>
      <c r="N62" s="28"/>
      <c r="O62" s="30"/>
      <c r="P62" s="37" t="s">
        <v>89</v>
      </c>
      <c r="Q62" s="38"/>
      <c r="R62" s="38"/>
      <c r="S62" s="38"/>
      <c r="T62" s="10">
        <f>(T61*1.35)/860</f>
        <v>4.018604651162791</v>
      </c>
    </row>
    <row r="65" ht="15" customHeight="1">
      <c r="J65" s="1" t="s">
        <v>81</v>
      </c>
    </row>
    <row r="68" spans="1:20" ht="15" customHeight="1">
      <c r="A68" s="50" t="s">
        <v>21</v>
      </c>
      <c r="B68" s="50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51" t="s">
        <v>15</v>
      </c>
      <c r="S68" s="51"/>
      <c r="T68" s="6">
        <v>1</v>
      </c>
    </row>
    <row r="69" spans="1:20" ht="1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51" t="s">
        <v>16</v>
      </c>
      <c r="S69" s="51"/>
      <c r="T69" s="6" t="s">
        <v>54</v>
      </c>
    </row>
    <row r="70" spans="1:20" ht="15" customHeight="1">
      <c r="A70" s="40" t="s">
        <v>19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51" t="s">
        <v>17</v>
      </c>
      <c r="S70" s="51"/>
      <c r="T70" s="6"/>
    </row>
    <row r="71" spans="1:20" ht="15" customHeight="1">
      <c r="A71" s="40" t="s">
        <v>10</v>
      </c>
      <c r="B71" s="40"/>
      <c r="C71" s="40"/>
      <c r="D71" s="40"/>
      <c r="E71" s="40"/>
      <c r="F71" s="40" t="s">
        <v>11</v>
      </c>
      <c r="G71" s="40"/>
      <c r="H71" s="40"/>
      <c r="I71" s="40"/>
      <c r="J71" s="40"/>
      <c r="K71" s="46" t="s">
        <v>53</v>
      </c>
      <c r="L71" s="47"/>
      <c r="M71" s="47"/>
      <c r="N71" s="47"/>
      <c r="O71" s="47"/>
      <c r="P71" s="47"/>
      <c r="Q71" s="47"/>
      <c r="R71" s="47"/>
      <c r="S71" s="47"/>
      <c r="T71" s="42" t="s">
        <v>31</v>
      </c>
    </row>
    <row r="72" spans="1:20" ht="15" customHeight="1">
      <c r="A72" s="45" t="s">
        <v>128</v>
      </c>
      <c r="B72" s="45" t="s">
        <v>55</v>
      </c>
      <c r="C72" s="42" t="s">
        <v>23</v>
      </c>
      <c r="D72" s="48" t="s">
        <v>0</v>
      </c>
      <c r="E72" s="45" t="s">
        <v>1</v>
      </c>
      <c r="F72" s="45" t="s">
        <v>3</v>
      </c>
      <c r="G72" s="42" t="s">
        <v>4</v>
      </c>
      <c r="H72" s="45" t="s">
        <v>5</v>
      </c>
      <c r="I72" s="45" t="s">
        <v>6</v>
      </c>
      <c r="J72" s="45" t="s">
        <v>8</v>
      </c>
      <c r="K72" s="42" t="s">
        <v>9</v>
      </c>
      <c r="L72" s="42" t="s">
        <v>25</v>
      </c>
      <c r="M72" s="42" t="s">
        <v>28</v>
      </c>
      <c r="N72" s="42" t="s">
        <v>12</v>
      </c>
      <c r="O72" s="42" t="s">
        <v>29</v>
      </c>
      <c r="P72" s="42" t="s">
        <v>41</v>
      </c>
      <c r="Q72" s="42" t="s">
        <v>43</v>
      </c>
      <c r="R72" s="42" t="s">
        <v>79</v>
      </c>
      <c r="S72" s="42" t="s">
        <v>80</v>
      </c>
      <c r="T72" s="42"/>
    </row>
    <row r="73" spans="1:20" ht="15" customHeight="1">
      <c r="A73" s="40"/>
      <c r="B73" s="40"/>
      <c r="C73" s="40"/>
      <c r="D73" s="34"/>
      <c r="E73" s="40"/>
      <c r="F73" s="40"/>
      <c r="G73" s="41"/>
      <c r="H73" s="40"/>
      <c r="I73" s="40"/>
      <c r="J73" s="40"/>
      <c r="K73" s="41"/>
      <c r="L73" s="41"/>
      <c r="M73" s="41"/>
      <c r="N73" s="41"/>
      <c r="O73" s="41"/>
      <c r="P73" s="41"/>
      <c r="Q73" s="41"/>
      <c r="R73" s="41"/>
      <c r="S73" s="41"/>
      <c r="T73" s="42"/>
    </row>
    <row r="74" spans="1:20" ht="15" customHeight="1">
      <c r="A74" s="40"/>
      <c r="B74" s="40"/>
      <c r="C74" s="40"/>
      <c r="D74" s="34"/>
      <c r="E74" s="40"/>
      <c r="F74" s="40"/>
      <c r="G74" s="41"/>
      <c r="H74" s="40"/>
      <c r="I74" s="40"/>
      <c r="J74" s="40"/>
      <c r="K74" s="41"/>
      <c r="L74" s="41"/>
      <c r="M74" s="41"/>
      <c r="N74" s="41"/>
      <c r="O74" s="41"/>
      <c r="P74" s="41"/>
      <c r="Q74" s="41"/>
      <c r="R74" s="41"/>
      <c r="S74" s="41"/>
      <c r="T74" s="42"/>
    </row>
    <row r="75" spans="1:23" ht="15" customHeight="1">
      <c r="A75" s="40"/>
      <c r="B75" s="40"/>
      <c r="C75" s="40"/>
      <c r="D75" s="34"/>
      <c r="E75" s="40"/>
      <c r="F75" s="40"/>
      <c r="G75" s="41"/>
      <c r="H75" s="40"/>
      <c r="I75" s="40"/>
      <c r="J75" s="40"/>
      <c r="K75" s="41"/>
      <c r="L75" s="41"/>
      <c r="M75" s="41"/>
      <c r="N75" s="41"/>
      <c r="O75" s="41"/>
      <c r="P75" s="41"/>
      <c r="Q75" s="41"/>
      <c r="R75" s="41"/>
      <c r="S75" s="41"/>
      <c r="T75" s="42"/>
      <c r="W75" s="1" t="s">
        <v>85</v>
      </c>
    </row>
    <row r="76" spans="1:20" ht="15" customHeight="1">
      <c r="A76" s="40"/>
      <c r="B76" s="40"/>
      <c r="C76" s="40"/>
      <c r="D76" s="49"/>
      <c r="E76" s="40"/>
      <c r="F76" s="40"/>
      <c r="G76" s="41"/>
      <c r="H76" s="40"/>
      <c r="I76" s="40"/>
      <c r="J76" s="40"/>
      <c r="K76" s="41"/>
      <c r="L76" s="41"/>
      <c r="M76" s="41"/>
      <c r="N76" s="41"/>
      <c r="O76" s="41"/>
      <c r="P76" s="41"/>
      <c r="Q76" s="41"/>
      <c r="R76" s="41"/>
      <c r="S76" s="41"/>
      <c r="T76" s="42"/>
    </row>
    <row r="77" spans="1:20" ht="15" customHeight="1">
      <c r="A77" s="40"/>
      <c r="B77" s="40"/>
      <c r="C77" s="40"/>
      <c r="D77" s="43"/>
      <c r="E77" s="40" t="s">
        <v>2</v>
      </c>
      <c r="F77" s="40" t="s">
        <v>20</v>
      </c>
      <c r="G77" s="40" t="s">
        <v>20</v>
      </c>
      <c r="H77" s="40" t="s">
        <v>13</v>
      </c>
      <c r="I77" s="40" t="s">
        <v>7</v>
      </c>
      <c r="J77" s="40" t="s">
        <v>13</v>
      </c>
      <c r="K77" s="40" t="s">
        <v>13</v>
      </c>
      <c r="L77" s="40" t="s">
        <v>24</v>
      </c>
      <c r="M77" s="40"/>
      <c r="N77" s="6" t="s">
        <v>30</v>
      </c>
      <c r="O77" s="39" t="s">
        <v>14</v>
      </c>
      <c r="P77" s="41" t="s">
        <v>42</v>
      </c>
      <c r="Q77" s="39"/>
      <c r="R77" s="39" t="s">
        <v>30</v>
      </c>
      <c r="S77" s="39" t="s">
        <v>51</v>
      </c>
      <c r="T77" s="40" t="s">
        <v>30</v>
      </c>
    </row>
    <row r="78" spans="1:20" ht="15" customHeight="1">
      <c r="A78" s="40"/>
      <c r="B78" s="40"/>
      <c r="C78" s="40"/>
      <c r="D78" s="44"/>
      <c r="E78" s="40"/>
      <c r="F78" s="40"/>
      <c r="G78" s="40"/>
      <c r="H78" s="40"/>
      <c r="I78" s="40"/>
      <c r="J78" s="40"/>
      <c r="K78" s="40"/>
      <c r="L78" s="40"/>
      <c r="M78" s="40"/>
      <c r="N78" s="6" t="s">
        <v>34</v>
      </c>
      <c r="O78" s="40"/>
      <c r="P78" s="40"/>
      <c r="Q78" s="40"/>
      <c r="R78" s="40"/>
      <c r="S78" s="40"/>
      <c r="T78" s="40"/>
    </row>
    <row r="79" spans="1:20" ht="15" customHeight="1">
      <c r="A79" s="33" t="s">
        <v>39</v>
      </c>
      <c r="B79" s="25" t="s">
        <v>57</v>
      </c>
      <c r="C79" s="5" t="s">
        <v>22</v>
      </c>
      <c r="D79" s="5" t="s">
        <v>73</v>
      </c>
      <c r="E79" s="2" t="s">
        <v>18</v>
      </c>
      <c r="F79" s="14">
        <v>1.5</v>
      </c>
      <c r="G79" s="14">
        <v>1.3</v>
      </c>
      <c r="H79" s="7">
        <f>F79*G79</f>
        <v>1.9500000000000002</v>
      </c>
      <c r="I79" s="4">
        <v>1</v>
      </c>
      <c r="J79" s="3"/>
      <c r="K79" s="7">
        <f>H79*I79</f>
        <v>1.9500000000000002</v>
      </c>
      <c r="L79" s="21">
        <v>500</v>
      </c>
      <c r="M79" s="11">
        <v>0.65</v>
      </c>
      <c r="N79" s="23"/>
      <c r="O79" s="23"/>
      <c r="P79" s="17"/>
      <c r="Q79" s="17"/>
      <c r="R79" s="16"/>
      <c r="S79" s="17"/>
      <c r="T79" s="15">
        <f>K79*L79*M79</f>
        <v>633.7500000000001</v>
      </c>
    </row>
    <row r="80" spans="1:20" ht="15" customHeight="1">
      <c r="A80" s="34"/>
      <c r="B80" s="25" t="s">
        <v>61</v>
      </c>
      <c r="C80" s="5" t="s">
        <v>32</v>
      </c>
      <c r="D80" s="5"/>
      <c r="E80" s="2" t="s">
        <v>18</v>
      </c>
      <c r="F80" s="14">
        <v>4</v>
      </c>
      <c r="G80" s="14">
        <v>4</v>
      </c>
      <c r="H80" s="10">
        <f>F80*G80</f>
        <v>16</v>
      </c>
      <c r="I80" s="4">
        <v>1</v>
      </c>
      <c r="J80" s="3"/>
      <c r="K80" s="10">
        <f>H80*I80</f>
        <v>16</v>
      </c>
      <c r="L80" s="20"/>
      <c r="M80" s="20"/>
      <c r="N80" s="11">
        <v>0.4</v>
      </c>
      <c r="O80" s="21">
        <v>10</v>
      </c>
      <c r="P80" s="17"/>
      <c r="Q80" s="17"/>
      <c r="R80" s="17"/>
      <c r="S80" s="17"/>
      <c r="T80" s="15">
        <f>K80*N80*O80</f>
        <v>64</v>
      </c>
    </row>
    <row r="81" spans="1:20" ht="23.25" customHeight="1">
      <c r="A81" s="34"/>
      <c r="B81" s="25" t="s">
        <v>62</v>
      </c>
      <c r="C81" s="32" t="s">
        <v>33</v>
      </c>
      <c r="D81" s="22" t="s">
        <v>82</v>
      </c>
      <c r="E81" s="2" t="s">
        <v>18</v>
      </c>
      <c r="F81" s="14">
        <v>4</v>
      </c>
      <c r="G81" s="14">
        <v>3</v>
      </c>
      <c r="H81" s="10">
        <f>F81*G81</f>
        <v>12</v>
      </c>
      <c r="I81" s="4">
        <v>1</v>
      </c>
      <c r="J81" s="23"/>
      <c r="K81" s="10">
        <f>H81-J81</f>
        <v>12</v>
      </c>
      <c r="L81" s="20"/>
      <c r="M81" s="20"/>
      <c r="N81" s="11">
        <v>0.5</v>
      </c>
      <c r="O81" s="21">
        <v>10</v>
      </c>
      <c r="P81" s="16"/>
      <c r="Q81" s="17"/>
      <c r="R81" s="16"/>
      <c r="S81" s="17"/>
      <c r="T81" s="15">
        <f>K81*N81*O81</f>
        <v>60</v>
      </c>
    </row>
    <row r="82" spans="1:20" ht="15" customHeight="1">
      <c r="A82" s="34"/>
      <c r="B82" s="25" t="s">
        <v>64</v>
      </c>
      <c r="C82" s="32" t="s">
        <v>33</v>
      </c>
      <c r="D82" s="22" t="s">
        <v>83</v>
      </c>
      <c r="E82" s="2" t="s">
        <v>18</v>
      </c>
      <c r="F82" s="14">
        <v>6</v>
      </c>
      <c r="G82" s="14">
        <v>3</v>
      </c>
      <c r="H82" s="10">
        <f>F82*G82</f>
        <v>18</v>
      </c>
      <c r="I82" s="4">
        <v>1</v>
      </c>
      <c r="J82" s="10">
        <f>H79</f>
        <v>1.9500000000000002</v>
      </c>
      <c r="K82" s="10">
        <f>H82-J82</f>
        <v>16.05</v>
      </c>
      <c r="L82" s="20"/>
      <c r="M82" s="20"/>
      <c r="N82" s="11">
        <v>0.5</v>
      </c>
      <c r="O82" s="21">
        <v>20</v>
      </c>
      <c r="P82" s="16"/>
      <c r="Q82" s="17"/>
      <c r="R82" s="16"/>
      <c r="S82" s="17"/>
      <c r="T82" s="15">
        <f>K82*N82*O82</f>
        <v>160.5</v>
      </c>
    </row>
    <row r="83" spans="1:20" ht="15" customHeight="1">
      <c r="A83" s="34"/>
      <c r="B83" s="25" t="s">
        <v>78</v>
      </c>
      <c r="C83" s="5" t="s">
        <v>75</v>
      </c>
      <c r="D83" s="22"/>
      <c r="E83" s="2" t="s">
        <v>18</v>
      </c>
      <c r="F83" s="14">
        <v>1.5</v>
      </c>
      <c r="G83" s="14">
        <v>1.3</v>
      </c>
      <c r="H83" s="7">
        <f>F83*G83</f>
        <v>1.9500000000000002</v>
      </c>
      <c r="I83" s="4">
        <v>1</v>
      </c>
      <c r="J83" s="23"/>
      <c r="K83" s="7">
        <f>H83</f>
        <v>1.9500000000000002</v>
      </c>
      <c r="L83" s="20"/>
      <c r="M83" s="20"/>
      <c r="N83" s="11">
        <v>3.5</v>
      </c>
      <c r="O83" s="21">
        <v>12</v>
      </c>
      <c r="P83" s="16"/>
      <c r="Q83" s="17"/>
      <c r="R83" s="16"/>
      <c r="S83" s="17"/>
      <c r="T83" s="15">
        <f>K83*N83*O83</f>
        <v>81.9</v>
      </c>
    </row>
    <row r="84" spans="1:20" ht="15" customHeight="1">
      <c r="A84" s="34"/>
      <c r="B84" s="25" t="s">
        <v>66</v>
      </c>
      <c r="C84" s="5" t="s">
        <v>40</v>
      </c>
      <c r="D84" s="22" t="s">
        <v>77</v>
      </c>
      <c r="E84" s="2" t="s">
        <v>18</v>
      </c>
      <c r="F84" s="20"/>
      <c r="G84" s="20"/>
      <c r="H84" s="20"/>
      <c r="I84" s="17"/>
      <c r="J84" s="23"/>
      <c r="K84" s="20"/>
      <c r="L84" s="20"/>
      <c r="M84" s="20"/>
      <c r="N84" s="23"/>
      <c r="O84" s="16"/>
      <c r="P84" s="19">
        <v>130</v>
      </c>
      <c r="Q84" s="19">
        <v>4</v>
      </c>
      <c r="R84" s="17"/>
      <c r="S84" s="17"/>
      <c r="T84" s="15">
        <v>800</v>
      </c>
    </row>
    <row r="85" spans="1:20" ht="15" customHeight="1">
      <c r="A85" s="34"/>
      <c r="B85" s="25" t="s">
        <v>68</v>
      </c>
      <c r="C85" s="5" t="s">
        <v>47</v>
      </c>
      <c r="D85" s="24">
        <v>0.25</v>
      </c>
      <c r="E85" s="2" t="s">
        <v>46</v>
      </c>
      <c r="F85" s="20"/>
      <c r="G85" s="20"/>
      <c r="H85" s="20"/>
      <c r="I85" s="4">
        <v>1</v>
      </c>
      <c r="J85" s="3"/>
      <c r="K85" s="20"/>
      <c r="L85" s="20"/>
      <c r="M85" s="20"/>
      <c r="N85" s="23"/>
      <c r="O85" s="23"/>
      <c r="P85" s="17"/>
      <c r="Q85" s="17"/>
      <c r="R85" s="16"/>
      <c r="S85" s="17"/>
      <c r="T85" s="15">
        <f>I85*430</f>
        <v>430</v>
      </c>
    </row>
    <row r="86" spans="1:20" ht="15" customHeight="1">
      <c r="A86" s="34"/>
      <c r="B86" s="25" t="s">
        <v>69</v>
      </c>
      <c r="C86" s="5" t="s">
        <v>49</v>
      </c>
      <c r="D86" s="22"/>
      <c r="E86" s="2"/>
      <c r="F86" s="14">
        <v>4</v>
      </c>
      <c r="G86" s="14">
        <v>4</v>
      </c>
      <c r="H86" s="10">
        <f>F86*G86</f>
        <v>16</v>
      </c>
      <c r="I86" s="17"/>
      <c r="J86" s="23"/>
      <c r="K86" s="20"/>
      <c r="L86" s="20"/>
      <c r="M86" s="20"/>
      <c r="N86" s="23"/>
      <c r="O86" s="23"/>
      <c r="P86" s="17"/>
      <c r="Q86" s="10">
        <f>H86/60</f>
        <v>0.26666666666666666</v>
      </c>
      <c r="R86" s="20"/>
      <c r="S86" s="15">
        <f>Q86*35</f>
        <v>9.333333333333334</v>
      </c>
      <c r="T86" s="15">
        <f>(T88*1000)-SUM(T79:T85)</f>
        <v>1788.454651162791</v>
      </c>
    </row>
    <row r="87" spans="1:20" ht="15" customHeight="1">
      <c r="A87" s="34"/>
      <c r="B87" s="25"/>
      <c r="C87" s="14" t="s">
        <v>71</v>
      </c>
      <c r="D87" s="31">
        <v>20</v>
      </c>
      <c r="E87" s="4" t="s">
        <v>70</v>
      </c>
      <c r="F87" s="4">
        <v>35</v>
      </c>
      <c r="G87" s="5" t="s">
        <v>72</v>
      </c>
      <c r="H87" s="15">
        <f>F87-D87</f>
        <v>15</v>
      </c>
      <c r="I87" s="16"/>
      <c r="J87" s="20"/>
      <c r="K87" s="17"/>
      <c r="L87" s="17"/>
      <c r="M87" s="17"/>
      <c r="N87" s="17"/>
      <c r="O87" s="2"/>
      <c r="P87" s="35" t="s">
        <v>88</v>
      </c>
      <c r="Q87" s="36"/>
      <c r="R87" s="36"/>
      <c r="S87" s="36"/>
      <c r="T87" s="31">
        <v>2560</v>
      </c>
    </row>
    <row r="88" spans="1:20" ht="15" customHeight="1">
      <c r="A88" s="34"/>
      <c r="B88" s="25"/>
      <c r="C88" s="26"/>
      <c r="D88" s="27"/>
      <c r="E88" s="28"/>
      <c r="F88" s="28"/>
      <c r="G88" s="28"/>
      <c r="H88" s="28"/>
      <c r="I88" s="29"/>
      <c r="J88" s="27"/>
      <c r="K88" s="28"/>
      <c r="L88" s="28"/>
      <c r="M88" s="28"/>
      <c r="N88" s="28"/>
      <c r="O88" s="30"/>
      <c r="P88" s="37" t="s">
        <v>89</v>
      </c>
      <c r="Q88" s="38"/>
      <c r="R88" s="38"/>
      <c r="S88" s="38"/>
      <c r="T88" s="10">
        <f>(T87*1.35)/860</f>
        <v>4.018604651162791</v>
      </c>
    </row>
    <row r="90" spans="6:15" ht="15" customHeight="1">
      <c r="F90" s="1" t="s">
        <v>84</v>
      </c>
      <c r="O90" s="1" t="s">
        <v>87</v>
      </c>
    </row>
    <row r="92" spans="1:20" ht="15" customHeight="1">
      <c r="A92" s="50" t="s">
        <v>21</v>
      </c>
      <c r="B92" s="50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51" t="s">
        <v>15</v>
      </c>
      <c r="S92" s="51"/>
      <c r="T92" s="6">
        <v>1</v>
      </c>
    </row>
    <row r="93" spans="1:20" ht="1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51" t="s">
        <v>16</v>
      </c>
      <c r="S93" s="51"/>
      <c r="T93" s="6" t="s">
        <v>86</v>
      </c>
    </row>
    <row r="94" spans="1:20" ht="15" customHeight="1">
      <c r="A94" s="40" t="s">
        <v>19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51" t="s">
        <v>17</v>
      </c>
      <c r="S94" s="51"/>
      <c r="T94" s="6"/>
    </row>
    <row r="95" spans="1:20" ht="15" customHeight="1">
      <c r="A95" s="40" t="s">
        <v>10</v>
      </c>
      <c r="B95" s="40"/>
      <c r="C95" s="40"/>
      <c r="D95" s="40"/>
      <c r="E95" s="40"/>
      <c r="F95" s="40" t="s">
        <v>11</v>
      </c>
      <c r="G95" s="40"/>
      <c r="H95" s="40"/>
      <c r="I95" s="40"/>
      <c r="J95" s="40"/>
      <c r="K95" s="46" t="s">
        <v>53</v>
      </c>
      <c r="L95" s="47"/>
      <c r="M95" s="47"/>
      <c r="N95" s="47"/>
      <c r="O95" s="47"/>
      <c r="P95" s="47"/>
      <c r="Q95" s="47"/>
      <c r="R95" s="47"/>
      <c r="S95" s="47"/>
      <c r="T95" s="42" t="s">
        <v>31</v>
      </c>
    </row>
    <row r="96" spans="1:20" ht="15" customHeight="1">
      <c r="A96" s="45" t="s">
        <v>128</v>
      </c>
      <c r="B96" s="45" t="s">
        <v>55</v>
      </c>
      <c r="C96" s="42" t="s">
        <v>23</v>
      </c>
      <c r="D96" s="48" t="s">
        <v>0</v>
      </c>
      <c r="E96" s="45" t="s">
        <v>1</v>
      </c>
      <c r="F96" s="45" t="s">
        <v>3</v>
      </c>
      <c r="G96" s="42" t="s">
        <v>4</v>
      </c>
      <c r="H96" s="45" t="s">
        <v>5</v>
      </c>
      <c r="I96" s="45" t="s">
        <v>6</v>
      </c>
      <c r="J96" s="45" t="s">
        <v>8</v>
      </c>
      <c r="K96" s="42" t="s">
        <v>9</v>
      </c>
      <c r="L96" s="42" t="s">
        <v>25</v>
      </c>
      <c r="M96" s="42" t="s">
        <v>28</v>
      </c>
      <c r="N96" s="42" t="s">
        <v>12</v>
      </c>
      <c r="O96" s="42" t="s">
        <v>29</v>
      </c>
      <c r="P96" s="42" t="s">
        <v>41</v>
      </c>
      <c r="Q96" s="42" t="s">
        <v>43</v>
      </c>
      <c r="R96" s="42" t="s">
        <v>79</v>
      </c>
      <c r="S96" s="42" t="s">
        <v>80</v>
      </c>
      <c r="T96" s="42"/>
    </row>
    <row r="97" spans="1:20" ht="15" customHeight="1">
      <c r="A97" s="40"/>
      <c r="B97" s="40"/>
      <c r="C97" s="40"/>
      <c r="D97" s="34"/>
      <c r="E97" s="40"/>
      <c r="F97" s="40"/>
      <c r="G97" s="41"/>
      <c r="H97" s="40"/>
      <c r="I97" s="40"/>
      <c r="J97" s="40"/>
      <c r="K97" s="41"/>
      <c r="L97" s="41"/>
      <c r="M97" s="41"/>
      <c r="N97" s="41"/>
      <c r="O97" s="41"/>
      <c r="P97" s="41"/>
      <c r="Q97" s="41"/>
      <c r="R97" s="41"/>
      <c r="S97" s="41"/>
      <c r="T97" s="42"/>
    </row>
    <row r="98" spans="1:20" ht="15" customHeight="1">
      <c r="A98" s="40"/>
      <c r="B98" s="40"/>
      <c r="C98" s="40"/>
      <c r="D98" s="34"/>
      <c r="E98" s="40"/>
      <c r="F98" s="40"/>
      <c r="G98" s="41"/>
      <c r="H98" s="40"/>
      <c r="I98" s="40"/>
      <c r="J98" s="40"/>
      <c r="K98" s="41"/>
      <c r="L98" s="41"/>
      <c r="M98" s="41"/>
      <c r="N98" s="41"/>
      <c r="O98" s="41"/>
      <c r="P98" s="41"/>
      <c r="Q98" s="41"/>
      <c r="R98" s="41"/>
      <c r="S98" s="41"/>
      <c r="T98" s="42"/>
    </row>
    <row r="99" spans="1:20" ht="15" customHeight="1">
      <c r="A99" s="40"/>
      <c r="B99" s="40"/>
      <c r="C99" s="40"/>
      <c r="D99" s="34"/>
      <c r="E99" s="40"/>
      <c r="F99" s="40"/>
      <c r="G99" s="41"/>
      <c r="H99" s="40"/>
      <c r="I99" s="40"/>
      <c r="J99" s="40"/>
      <c r="K99" s="41"/>
      <c r="L99" s="41"/>
      <c r="M99" s="41"/>
      <c r="N99" s="41"/>
      <c r="O99" s="41"/>
      <c r="P99" s="41"/>
      <c r="Q99" s="41"/>
      <c r="R99" s="41"/>
      <c r="S99" s="41"/>
      <c r="T99" s="42"/>
    </row>
    <row r="100" spans="1:20" ht="15" customHeight="1">
      <c r="A100" s="40"/>
      <c r="B100" s="40"/>
      <c r="C100" s="40"/>
      <c r="D100" s="49"/>
      <c r="E100" s="40"/>
      <c r="F100" s="40"/>
      <c r="G100" s="41"/>
      <c r="H100" s="40"/>
      <c r="I100" s="40"/>
      <c r="J100" s="40"/>
      <c r="K100" s="41"/>
      <c r="L100" s="41"/>
      <c r="M100" s="41"/>
      <c r="N100" s="41"/>
      <c r="O100" s="41"/>
      <c r="P100" s="41"/>
      <c r="Q100" s="41"/>
      <c r="R100" s="41"/>
      <c r="S100" s="41"/>
      <c r="T100" s="42"/>
    </row>
    <row r="101" spans="1:20" ht="15" customHeight="1">
      <c r="A101" s="40"/>
      <c r="B101" s="40"/>
      <c r="C101" s="40"/>
      <c r="D101" s="43"/>
      <c r="E101" s="40" t="s">
        <v>2</v>
      </c>
      <c r="F101" s="40" t="s">
        <v>20</v>
      </c>
      <c r="G101" s="40" t="s">
        <v>20</v>
      </c>
      <c r="H101" s="40" t="s">
        <v>13</v>
      </c>
      <c r="I101" s="40" t="s">
        <v>7</v>
      </c>
      <c r="J101" s="40" t="s">
        <v>13</v>
      </c>
      <c r="K101" s="40" t="s">
        <v>13</v>
      </c>
      <c r="L101" s="40" t="s">
        <v>24</v>
      </c>
      <c r="M101" s="40"/>
      <c r="N101" s="6" t="s">
        <v>30</v>
      </c>
      <c r="O101" s="39" t="s">
        <v>14</v>
      </c>
      <c r="P101" s="41" t="s">
        <v>42</v>
      </c>
      <c r="Q101" s="39"/>
      <c r="R101" s="39" t="s">
        <v>30</v>
      </c>
      <c r="S101" s="39" t="s">
        <v>51</v>
      </c>
      <c r="T101" s="40" t="s">
        <v>30</v>
      </c>
    </row>
    <row r="102" spans="1:20" ht="15" customHeight="1">
      <c r="A102" s="40"/>
      <c r="B102" s="40"/>
      <c r="C102" s="40"/>
      <c r="D102" s="44"/>
      <c r="E102" s="40"/>
      <c r="F102" s="40"/>
      <c r="G102" s="40"/>
      <c r="H102" s="40"/>
      <c r="I102" s="40"/>
      <c r="J102" s="40"/>
      <c r="K102" s="40"/>
      <c r="L102" s="40"/>
      <c r="M102" s="40"/>
      <c r="N102" s="6" t="s">
        <v>34</v>
      </c>
      <c r="O102" s="40"/>
      <c r="P102" s="40"/>
      <c r="Q102" s="40"/>
      <c r="R102" s="40"/>
      <c r="S102" s="40"/>
      <c r="T102" s="40"/>
    </row>
    <row r="103" spans="1:20" ht="15" customHeight="1">
      <c r="A103" s="33" t="s">
        <v>91</v>
      </c>
      <c r="B103" s="25" t="s">
        <v>62</v>
      </c>
      <c r="C103" s="32" t="s">
        <v>33</v>
      </c>
      <c r="D103" s="22" t="s">
        <v>82</v>
      </c>
      <c r="E103" s="2" t="s">
        <v>18</v>
      </c>
      <c r="F103" s="14">
        <v>3.2</v>
      </c>
      <c r="G103" s="14">
        <v>3</v>
      </c>
      <c r="H103" s="10">
        <f>F103*G103</f>
        <v>9.600000000000001</v>
      </c>
      <c r="I103" s="4">
        <v>1</v>
      </c>
      <c r="J103" s="23"/>
      <c r="K103" s="10">
        <f>H103-J103</f>
        <v>9.600000000000001</v>
      </c>
      <c r="L103" s="20"/>
      <c r="M103" s="20"/>
      <c r="N103" s="11">
        <v>0.5</v>
      </c>
      <c r="O103" s="21">
        <v>10</v>
      </c>
      <c r="P103" s="16"/>
      <c r="Q103" s="17"/>
      <c r="R103" s="16"/>
      <c r="S103" s="17"/>
      <c r="T103" s="15">
        <f>K103*N103*O103</f>
        <v>48.00000000000001</v>
      </c>
    </row>
    <row r="104" spans="1:20" ht="15" customHeight="1">
      <c r="A104" s="34"/>
      <c r="B104" s="25" t="s">
        <v>57</v>
      </c>
      <c r="C104" s="5" t="s">
        <v>22</v>
      </c>
      <c r="D104" s="5" t="s">
        <v>90</v>
      </c>
      <c r="E104" s="2" t="s">
        <v>18</v>
      </c>
      <c r="F104" s="14">
        <v>0.6</v>
      </c>
      <c r="G104" s="14">
        <v>1</v>
      </c>
      <c r="H104" s="7">
        <f>F104*G104</f>
        <v>0.6</v>
      </c>
      <c r="I104" s="4">
        <v>1</v>
      </c>
      <c r="J104" s="3"/>
      <c r="K104" s="7">
        <f>H104*I104</f>
        <v>0.6</v>
      </c>
      <c r="L104" s="21">
        <v>500</v>
      </c>
      <c r="M104" s="11">
        <v>0.65</v>
      </c>
      <c r="N104" s="23"/>
      <c r="O104" s="23"/>
      <c r="P104" s="17"/>
      <c r="Q104" s="17"/>
      <c r="R104" s="16"/>
      <c r="S104" s="17"/>
      <c r="T104" s="15">
        <f>K104*L104*M104</f>
        <v>195</v>
      </c>
    </row>
    <row r="105" spans="1:20" ht="15" customHeight="1">
      <c r="A105" s="34"/>
      <c r="B105" s="25" t="s">
        <v>78</v>
      </c>
      <c r="C105" s="5" t="s">
        <v>75</v>
      </c>
      <c r="D105" s="22"/>
      <c r="E105" s="2" t="s">
        <v>18</v>
      </c>
      <c r="F105" s="14">
        <v>0.6</v>
      </c>
      <c r="G105" s="14">
        <v>1</v>
      </c>
      <c r="H105" s="7">
        <f>F105*G105</f>
        <v>0.6</v>
      </c>
      <c r="I105" s="4">
        <v>1</v>
      </c>
      <c r="J105" s="23"/>
      <c r="K105" s="7">
        <f>H105</f>
        <v>0.6</v>
      </c>
      <c r="L105" s="20"/>
      <c r="M105" s="20"/>
      <c r="N105" s="11">
        <v>3.5</v>
      </c>
      <c r="O105" s="21">
        <v>12</v>
      </c>
      <c r="P105" s="16"/>
      <c r="Q105" s="17"/>
      <c r="R105" s="16"/>
      <c r="S105" s="17"/>
      <c r="T105" s="15">
        <f>K105*N105*O105</f>
        <v>25.200000000000003</v>
      </c>
    </row>
    <row r="106" spans="1:20" ht="15" customHeight="1">
      <c r="A106" s="34"/>
      <c r="B106" s="25" t="s">
        <v>66</v>
      </c>
      <c r="C106" s="5" t="s">
        <v>40</v>
      </c>
      <c r="D106" s="22" t="s">
        <v>77</v>
      </c>
      <c r="E106" s="2" t="s">
        <v>18</v>
      </c>
      <c r="F106" s="20"/>
      <c r="G106" s="20"/>
      <c r="H106" s="20"/>
      <c r="I106" s="17"/>
      <c r="J106" s="23"/>
      <c r="K106" s="20"/>
      <c r="L106" s="20"/>
      <c r="M106" s="20"/>
      <c r="N106" s="23"/>
      <c r="O106" s="16"/>
      <c r="P106" s="19">
        <v>130</v>
      </c>
      <c r="Q106" s="19">
        <v>4</v>
      </c>
      <c r="R106" s="17"/>
      <c r="S106" s="17"/>
      <c r="T106" s="15">
        <v>800</v>
      </c>
    </row>
    <row r="107" spans="1:20" ht="15" customHeight="1">
      <c r="A107" s="34"/>
      <c r="B107" s="25" t="s">
        <v>68</v>
      </c>
      <c r="C107" s="5" t="s">
        <v>47</v>
      </c>
      <c r="D107" s="24">
        <v>0.25</v>
      </c>
      <c r="E107" s="2" t="s">
        <v>46</v>
      </c>
      <c r="F107" s="20"/>
      <c r="G107" s="20"/>
      <c r="H107" s="20"/>
      <c r="I107" s="4">
        <v>1</v>
      </c>
      <c r="J107" s="3"/>
      <c r="K107" s="20"/>
      <c r="L107" s="20"/>
      <c r="M107" s="20"/>
      <c r="N107" s="23"/>
      <c r="O107" s="23"/>
      <c r="P107" s="17"/>
      <c r="Q107" s="17"/>
      <c r="R107" s="16"/>
      <c r="S107" s="17"/>
      <c r="T107" s="15">
        <f>I107*430</f>
        <v>430</v>
      </c>
    </row>
    <row r="108" spans="1:20" ht="15" customHeight="1">
      <c r="A108" s="34"/>
      <c r="B108" s="25" t="s">
        <v>69</v>
      </c>
      <c r="C108" s="5" t="s">
        <v>49</v>
      </c>
      <c r="D108" s="22"/>
      <c r="E108" s="2"/>
      <c r="F108" s="14">
        <v>1</v>
      </c>
      <c r="G108" s="14">
        <v>14.9</v>
      </c>
      <c r="H108" s="10">
        <f>F108*G108</f>
        <v>14.9</v>
      </c>
      <c r="I108" s="17"/>
      <c r="J108" s="23"/>
      <c r="K108" s="20"/>
      <c r="L108" s="20"/>
      <c r="M108" s="20"/>
      <c r="N108" s="23"/>
      <c r="O108" s="23"/>
      <c r="P108" s="17"/>
      <c r="Q108" s="10">
        <f>H108/60</f>
        <v>0.24833333333333335</v>
      </c>
      <c r="R108" s="20"/>
      <c r="S108" s="15">
        <f>Q108*35</f>
        <v>8.691666666666666</v>
      </c>
      <c r="T108" s="15">
        <f>(T110*1000)-SUM(T103:T107)</f>
        <v>1892.497674418605</v>
      </c>
    </row>
    <row r="109" spans="1:20" ht="15" customHeight="1">
      <c r="A109" s="34"/>
      <c r="B109" s="25"/>
      <c r="C109" s="14" t="s">
        <v>71</v>
      </c>
      <c r="D109" s="31">
        <v>20</v>
      </c>
      <c r="E109" s="4" t="s">
        <v>70</v>
      </c>
      <c r="F109" s="4">
        <v>35</v>
      </c>
      <c r="G109" s="5" t="s">
        <v>72</v>
      </c>
      <c r="H109" s="15">
        <f>F109-D109</f>
        <v>15</v>
      </c>
      <c r="I109" s="16"/>
      <c r="J109" s="20"/>
      <c r="K109" s="17"/>
      <c r="L109" s="17"/>
      <c r="M109" s="17"/>
      <c r="N109" s="17"/>
      <c r="O109" s="2"/>
      <c r="P109" s="35" t="s">
        <v>88</v>
      </c>
      <c r="Q109" s="36"/>
      <c r="R109" s="36"/>
      <c r="S109" s="36"/>
      <c r="T109" s="31">
        <v>2160</v>
      </c>
    </row>
    <row r="110" spans="1:20" ht="15" customHeight="1">
      <c r="A110" s="34"/>
      <c r="B110" s="25"/>
      <c r="C110" s="26"/>
      <c r="D110" s="27"/>
      <c r="E110" s="28"/>
      <c r="F110" s="28"/>
      <c r="G110" s="28"/>
      <c r="H110" s="28"/>
      <c r="I110" s="29"/>
      <c r="J110" s="27"/>
      <c r="K110" s="28"/>
      <c r="L110" s="28"/>
      <c r="M110" s="28"/>
      <c r="N110" s="28"/>
      <c r="O110" s="30"/>
      <c r="P110" s="37" t="s">
        <v>89</v>
      </c>
      <c r="Q110" s="38"/>
      <c r="R110" s="38"/>
      <c r="S110" s="38"/>
      <c r="T110" s="10">
        <f>(T109*1.35)/860</f>
        <v>3.390697674418605</v>
      </c>
    </row>
    <row r="112" spans="1:20" ht="15" customHeight="1">
      <c r="A112" s="33" t="s">
        <v>92</v>
      </c>
      <c r="B112" s="25" t="s">
        <v>62</v>
      </c>
      <c r="C112" s="32" t="s">
        <v>33</v>
      </c>
      <c r="D112" s="22" t="s">
        <v>82</v>
      </c>
      <c r="E112" s="2" t="s">
        <v>18</v>
      </c>
      <c r="F112" s="14">
        <v>2.9</v>
      </c>
      <c r="G112" s="14">
        <v>3</v>
      </c>
      <c r="H112" s="10">
        <f>F112*G112</f>
        <v>8.7</v>
      </c>
      <c r="I112" s="4">
        <v>1</v>
      </c>
      <c r="J112" s="23"/>
      <c r="K112" s="10">
        <f>H112-J112</f>
        <v>8.7</v>
      </c>
      <c r="L112" s="20"/>
      <c r="M112" s="20"/>
      <c r="N112" s="11">
        <v>0.5</v>
      </c>
      <c r="O112" s="21">
        <v>10</v>
      </c>
      <c r="P112" s="16"/>
      <c r="Q112" s="17"/>
      <c r="R112" s="16"/>
      <c r="S112" s="17"/>
      <c r="T112" s="15">
        <f>K112*N112*O112</f>
        <v>43.5</v>
      </c>
    </row>
    <row r="113" spans="1:20" ht="15" customHeight="1">
      <c r="A113" s="34"/>
      <c r="B113" s="25" t="s">
        <v>57</v>
      </c>
      <c r="C113" s="5" t="s">
        <v>22</v>
      </c>
      <c r="D113" s="5" t="s">
        <v>90</v>
      </c>
      <c r="E113" s="2" t="s">
        <v>18</v>
      </c>
      <c r="F113" s="14">
        <v>0.6</v>
      </c>
      <c r="G113" s="14">
        <v>1</v>
      </c>
      <c r="H113" s="7">
        <f>F113*G113</f>
        <v>0.6</v>
      </c>
      <c r="I113" s="4">
        <v>1</v>
      </c>
      <c r="J113" s="3"/>
      <c r="K113" s="7">
        <f>H113*I113</f>
        <v>0.6</v>
      </c>
      <c r="L113" s="21">
        <v>500</v>
      </c>
      <c r="M113" s="11">
        <v>0.65</v>
      </c>
      <c r="N113" s="23"/>
      <c r="O113" s="23"/>
      <c r="P113" s="17"/>
      <c r="Q113" s="17"/>
      <c r="R113" s="16"/>
      <c r="S113" s="17"/>
      <c r="T113" s="15">
        <f>K113*L113*M113</f>
        <v>195</v>
      </c>
    </row>
    <row r="114" spans="1:20" ht="15" customHeight="1">
      <c r="A114" s="34"/>
      <c r="B114" s="25" t="s">
        <v>78</v>
      </c>
      <c r="C114" s="5" t="s">
        <v>75</v>
      </c>
      <c r="D114" s="22"/>
      <c r="E114" s="2" t="s">
        <v>18</v>
      </c>
      <c r="F114" s="14">
        <v>0.6</v>
      </c>
      <c r="G114" s="14">
        <v>1</v>
      </c>
      <c r="H114" s="7">
        <f>F114*G114</f>
        <v>0.6</v>
      </c>
      <c r="I114" s="4">
        <v>1</v>
      </c>
      <c r="J114" s="23"/>
      <c r="K114" s="7">
        <f>H114</f>
        <v>0.6</v>
      </c>
      <c r="L114" s="20"/>
      <c r="M114" s="20"/>
      <c r="N114" s="11">
        <v>3.5</v>
      </c>
      <c r="O114" s="21">
        <v>12</v>
      </c>
      <c r="P114" s="16"/>
      <c r="Q114" s="17"/>
      <c r="R114" s="16"/>
      <c r="S114" s="17"/>
      <c r="T114" s="15">
        <f>K114*N114*O114</f>
        <v>25.200000000000003</v>
      </c>
    </row>
    <row r="115" spans="1:20" ht="15" customHeight="1">
      <c r="A115" s="34"/>
      <c r="B115" s="25" t="s">
        <v>66</v>
      </c>
      <c r="C115" s="5" t="s">
        <v>40</v>
      </c>
      <c r="D115" s="22" t="s">
        <v>77</v>
      </c>
      <c r="E115" s="2" t="s">
        <v>18</v>
      </c>
      <c r="F115" s="20"/>
      <c r="G115" s="20"/>
      <c r="H115" s="20"/>
      <c r="I115" s="17"/>
      <c r="J115" s="23"/>
      <c r="K115" s="20"/>
      <c r="L115" s="20"/>
      <c r="M115" s="20"/>
      <c r="N115" s="23"/>
      <c r="O115" s="16"/>
      <c r="P115" s="19">
        <v>130</v>
      </c>
      <c r="Q115" s="19">
        <v>4</v>
      </c>
      <c r="R115" s="17"/>
      <c r="S115" s="17"/>
      <c r="T115" s="15">
        <v>800</v>
      </c>
    </row>
    <row r="116" spans="1:20" ht="15" customHeight="1">
      <c r="A116" s="34"/>
      <c r="B116" s="25" t="s">
        <v>68</v>
      </c>
      <c r="C116" s="5" t="s">
        <v>47</v>
      </c>
      <c r="D116" s="24">
        <v>0.25</v>
      </c>
      <c r="E116" s="2" t="s">
        <v>46</v>
      </c>
      <c r="F116" s="20"/>
      <c r="G116" s="20"/>
      <c r="H116" s="20"/>
      <c r="I116" s="4">
        <v>1</v>
      </c>
      <c r="J116" s="3"/>
      <c r="K116" s="20"/>
      <c r="L116" s="20"/>
      <c r="M116" s="20"/>
      <c r="N116" s="23"/>
      <c r="O116" s="23"/>
      <c r="P116" s="17"/>
      <c r="Q116" s="17"/>
      <c r="R116" s="16"/>
      <c r="S116" s="17"/>
      <c r="T116" s="15">
        <f>I116*430</f>
        <v>430</v>
      </c>
    </row>
    <row r="117" spans="1:20" ht="15" customHeight="1">
      <c r="A117" s="34"/>
      <c r="B117" s="25" t="s">
        <v>69</v>
      </c>
      <c r="C117" s="5" t="s">
        <v>49</v>
      </c>
      <c r="D117" s="22"/>
      <c r="E117" s="2"/>
      <c r="F117" s="14">
        <v>1</v>
      </c>
      <c r="G117" s="14">
        <v>13.8</v>
      </c>
      <c r="H117" s="10">
        <f>F117*G117</f>
        <v>13.8</v>
      </c>
      <c r="I117" s="17"/>
      <c r="J117" s="23"/>
      <c r="K117" s="20"/>
      <c r="L117" s="20"/>
      <c r="M117" s="20"/>
      <c r="N117" s="23"/>
      <c r="O117" s="23"/>
      <c r="P117" s="17"/>
      <c r="Q117" s="10">
        <f>H117/60</f>
        <v>0.23</v>
      </c>
      <c r="R117" s="20"/>
      <c r="S117" s="15">
        <f>Q117*35</f>
        <v>8.05</v>
      </c>
      <c r="T117" s="15">
        <f>(T119*1000)-SUM(T112:T116)</f>
        <v>1510.8348837209303</v>
      </c>
    </row>
    <row r="118" spans="1:20" ht="15" customHeight="1">
      <c r="A118" s="34"/>
      <c r="B118" s="25"/>
      <c r="C118" s="14" t="s">
        <v>71</v>
      </c>
      <c r="D118" s="31">
        <v>20</v>
      </c>
      <c r="E118" s="4" t="s">
        <v>70</v>
      </c>
      <c r="F118" s="4">
        <v>35</v>
      </c>
      <c r="G118" s="5" t="s">
        <v>72</v>
      </c>
      <c r="H118" s="15">
        <f>F118-D118</f>
        <v>15</v>
      </c>
      <c r="I118" s="16"/>
      <c r="J118" s="20"/>
      <c r="K118" s="17"/>
      <c r="L118" s="17"/>
      <c r="M118" s="17"/>
      <c r="N118" s="17"/>
      <c r="O118" s="2"/>
      <c r="P118" s="35" t="s">
        <v>88</v>
      </c>
      <c r="Q118" s="36"/>
      <c r="R118" s="36"/>
      <c r="S118" s="36"/>
      <c r="T118" s="31">
        <v>1914</v>
      </c>
    </row>
    <row r="119" spans="1:20" ht="15" customHeight="1">
      <c r="A119" s="34"/>
      <c r="B119" s="25"/>
      <c r="C119" s="26"/>
      <c r="D119" s="27"/>
      <c r="E119" s="28"/>
      <c r="F119" s="28"/>
      <c r="G119" s="28"/>
      <c r="H119" s="28"/>
      <c r="I119" s="29"/>
      <c r="J119" s="27"/>
      <c r="K119" s="28"/>
      <c r="L119" s="28"/>
      <c r="M119" s="28"/>
      <c r="N119" s="28"/>
      <c r="O119" s="30"/>
      <c r="P119" s="37" t="s">
        <v>89</v>
      </c>
      <c r="Q119" s="38"/>
      <c r="R119" s="38"/>
      <c r="S119" s="38"/>
      <c r="T119" s="10">
        <f>(T118*1.35)/860</f>
        <v>3.0045348837209302</v>
      </c>
    </row>
    <row r="121" spans="1:20" ht="15" customHeight="1">
      <c r="A121" s="33" t="s">
        <v>93</v>
      </c>
      <c r="B121" s="25" t="s">
        <v>62</v>
      </c>
      <c r="C121" s="32" t="s">
        <v>33</v>
      </c>
      <c r="D121" s="22" t="s">
        <v>83</v>
      </c>
      <c r="E121" s="2" t="s">
        <v>18</v>
      </c>
      <c r="F121" s="14">
        <v>3.2</v>
      </c>
      <c r="G121" s="14">
        <v>3</v>
      </c>
      <c r="H121" s="10">
        <f>F121*G121</f>
        <v>9.600000000000001</v>
      </c>
      <c r="I121" s="4">
        <v>1</v>
      </c>
      <c r="J121" s="23"/>
      <c r="K121" s="10">
        <f>H121-J121</f>
        <v>9.600000000000001</v>
      </c>
      <c r="L121" s="20"/>
      <c r="M121" s="20"/>
      <c r="N121" s="11">
        <v>0.5</v>
      </c>
      <c r="O121" s="21">
        <v>20</v>
      </c>
      <c r="P121" s="16"/>
      <c r="Q121" s="17"/>
      <c r="R121" s="16"/>
      <c r="S121" s="17"/>
      <c r="T121" s="15">
        <f>K121*N121*O121</f>
        <v>96.00000000000001</v>
      </c>
    </row>
    <row r="122" spans="1:20" ht="15" customHeight="1">
      <c r="A122" s="34"/>
      <c r="B122" s="25" t="s">
        <v>57</v>
      </c>
      <c r="C122" s="5" t="s">
        <v>22</v>
      </c>
      <c r="D122" s="5" t="s">
        <v>83</v>
      </c>
      <c r="E122" s="2" t="s">
        <v>18</v>
      </c>
      <c r="F122" s="14">
        <v>0.6</v>
      </c>
      <c r="G122" s="14">
        <v>1</v>
      </c>
      <c r="H122" s="7">
        <f>F122*G122</f>
        <v>0.6</v>
      </c>
      <c r="I122" s="4">
        <v>1</v>
      </c>
      <c r="J122" s="3"/>
      <c r="K122" s="7">
        <f>H122*I122</f>
        <v>0.6</v>
      </c>
      <c r="L122" s="21">
        <v>500</v>
      </c>
      <c r="M122" s="11">
        <v>0.65</v>
      </c>
      <c r="N122" s="23"/>
      <c r="O122" s="23"/>
      <c r="P122" s="17"/>
      <c r="Q122" s="17"/>
      <c r="R122" s="16"/>
      <c r="S122" s="17"/>
      <c r="T122" s="15">
        <f>K122*L122*M122</f>
        <v>195</v>
      </c>
    </row>
    <row r="123" spans="1:20" ht="15" customHeight="1">
      <c r="A123" s="34"/>
      <c r="B123" s="25" t="s">
        <v>78</v>
      </c>
      <c r="C123" s="5" t="s">
        <v>75</v>
      </c>
      <c r="D123" s="22"/>
      <c r="E123" s="2" t="s">
        <v>18</v>
      </c>
      <c r="F123" s="14">
        <v>0.6</v>
      </c>
      <c r="G123" s="14">
        <v>1</v>
      </c>
      <c r="H123" s="7">
        <f>F123*G123</f>
        <v>0.6</v>
      </c>
      <c r="I123" s="4">
        <v>1</v>
      </c>
      <c r="J123" s="23"/>
      <c r="K123" s="7">
        <f>H123</f>
        <v>0.6</v>
      </c>
      <c r="L123" s="20"/>
      <c r="M123" s="20"/>
      <c r="N123" s="11">
        <v>3.5</v>
      </c>
      <c r="O123" s="21">
        <v>12</v>
      </c>
      <c r="P123" s="16"/>
      <c r="Q123" s="17"/>
      <c r="R123" s="16"/>
      <c r="S123" s="17"/>
      <c r="T123" s="15">
        <f>K123*N123*O123</f>
        <v>25.200000000000003</v>
      </c>
    </row>
    <row r="124" spans="1:20" ht="15" customHeight="1">
      <c r="A124" s="34"/>
      <c r="B124" s="25" t="s">
        <v>66</v>
      </c>
      <c r="C124" s="5" t="s">
        <v>40</v>
      </c>
      <c r="D124" s="22" t="s">
        <v>77</v>
      </c>
      <c r="E124" s="2" t="s">
        <v>18</v>
      </c>
      <c r="F124" s="20"/>
      <c r="G124" s="20"/>
      <c r="H124" s="20"/>
      <c r="I124" s="17"/>
      <c r="J124" s="23"/>
      <c r="K124" s="20"/>
      <c r="L124" s="20"/>
      <c r="M124" s="20"/>
      <c r="N124" s="23"/>
      <c r="O124" s="16"/>
      <c r="P124" s="19">
        <v>130</v>
      </c>
      <c r="Q124" s="19">
        <v>4</v>
      </c>
      <c r="R124" s="17"/>
      <c r="S124" s="17"/>
      <c r="T124" s="15">
        <v>800</v>
      </c>
    </row>
    <row r="125" spans="1:20" ht="15" customHeight="1">
      <c r="A125" s="34"/>
      <c r="B125" s="25" t="s">
        <v>68</v>
      </c>
      <c r="C125" s="5" t="s">
        <v>47</v>
      </c>
      <c r="D125" s="24">
        <v>0.25</v>
      </c>
      <c r="E125" s="2" t="s">
        <v>46</v>
      </c>
      <c r="F125" s="20"/>
      <c r="G125" s="20"/>
      <c r="H125" s="20"/>
      <c r="I125" s="4">
        <v>1</v>
      </c>
      <c r="J125" s="3"/>
      <c r="K125" s="20"/>
      <c r="L125" s="20"/>
      <c r="M125" s="20"/>
      <c r="N125" s="23"/>
      <c r="O125" s="23"/>
      <c r="P125" s="17"/>
      <c r="Q125" s="17"/>
      <c r="R125" s="16"/>
      <c r="S125" s="17"/>
      <c r="T125" s="15">
        <f>I125*430</f>
        <v>430</v>
      </c>
    </row>
    <row r="126" spans="1:20" ht="15" customHeight="1">
      <c r="A126" s="34"/>
      <c r="B126" s="25" t="s">
        <v>69</v>
      </c>
      <c r="C126" s="5" t="s">
        <v>49</v>
      </c>
      <c r="D126" s="22"/>
      <c r="E126" s="2"/>
      <c r="F126" s="14">
        <v>1</v>
      </c>
      <c r="G126" s="14">
        <v>13</v>
      </c>
      <c r="H126" s="10">
        <f>F126*G126</f>
        <v>13</v>
      </c>
      <c r="I126" s="17"/>
      <c r="J126" s="23"/>
      <c r="K126" s="20"/>
      <c r="L126" s="20"/>
      <c r="M126" s="20"/>
      <c r="N126" s="23"/>
      <c r="O126" s="23"/>
      <c r="P126" s="17"/>
      <c r="Q126" s="10">
        <f>H126/60</f>
        <v>0.21666666666666667</v>
      </c>
      <c r="R126" s="20"/>
      <c r="S126" s="15">
        <f>Q126*35</f>
        <v>7.583333333333334</v>
      </c>
      <c r="T126" s="15">
        <f>(T128*1000)-SUM(T121:T125)</f>
        <v>1433.2186046511627</v>
      </c>
    </row>
    <row r="127" spans="1:20" ht="15" customHeight="1">
      <c r="A127" s="34"/>
      <c r="B127" s="25"/>
      <c r="C127" s="14" t="s">
        <v>71</v>
      </c>
      <c r="D127" s="31">
        <v>20</v>
      </c>
      <c r="E127" s="4" t="s">
        <v>70</v>
      </c>
      <c r="F127" s="4">
        <v>35</v>
      </c>
      <c r="G127" s="5" t="s">
        <v>72</v>
      </c>
      <c r="H127" s="15">
        <f>F127-D127</f>
        <v>15</v>
      </c>
      <c r="I127" s="16"/>
      <c r="J127" s="20"/>
      <c r="K127" s="17"/>
      <c r="L127" s="17"/>
      <c r="M127" s="17"/>
      <c r="N127" s="17"/>
      <c r="O127" s="2"/>
      <c r="P127" s="35" t="s">
        <v>88</v>
      </c>
      <c r="Q127" s="36"/>
      <c r="R127" s="36"/>
      <c r="S127" s="36"/>
      <c r="T127" s="31">
        <v>1898</v>
      </c>
    </row>
    <row r="128" spans="1:20" ht="15" customHeight="1">
      <c r="A128" s="34"/>
      <c r="B128" s="25"/>
      <c r="C128" s="26"/>
      <c r="D128" s="27"/>
      <c r="E128" s="28"/>
      <c r="F128" s="28"/>
      <c r="G128" s="28"/>
      <c r="H128" s="28"/>
      <c r="I128" s="29"/>
      <c r="J128" s="27"/>
      <c r="K128" s="28"/>
      <c r="L128" s="28"/>
      <c r="M128" s="28"/>
      <c r="N128" s="28"/>
      <c r="O128" s="30"/>
      <c r="P128" s="37" t="s">
        <v>89</v>
      </c>
      <c r="Q128" s="38"/>
      <c r="R128" s="38"/>
      <c r="S128" s="38"/>
      <c r="T128" s="10">
        <f>(T127*1.35)/860</f>
        <v>2.979418604651163</v>
      </c>
    </row>
    <row r="130" spans="1:20" ht="15" customHeight="1">
      <c r="A130" s="33" t="s">
        <v>94</v>
      </c>
      <c r="B130" s="25" t="s">
        <v>62</v>
      </c>
      <c r="C130" s="32" t="s">
        <v>33</v>
      </c>
      <c r="D130" s="22" t="s">
        <v>83</v>
      </c>
      <c r="E130" s="2" t="s">
        <v>18</v>
      </c>
      <c r="F130" s="14">
        <v>3.3</v>
      </c>
      <c r="G130" s="14">
        <v>3</v>
      </c>
      <c r="H130" s="10">
        <f>F130*G130</f>
        <v>9.899999999999999</v>
      </c>
      <c r="I130" s="4">
        <v>1</v>
      </c>
      <c r="J130" s="23"/>
      <c r="K130" s="10">
        <f>H130-J130</f>
        <v>9.899999999999999</v>
      </c>
      <c r="L130" s="20"/>
      <c r="M130" s="20"/>
      <c r="N130" s="11">
        <v>0.5</v>
      </c>
      <c r="O130" s="21">
        <v>20</v>
      </c>
      <c r="P130" s="16"/>
      <c r="Q130" s="17"/>
      <c r="R130" s="16"/>
      <c r="S130" s="17"/>
      <c r="T130" s="15">
        <f>K130*N130*O130</f>
        <v>98.99999999999999</v>
      </c>
    </row>
    <row r="131" spans="1:20" ht="15" customHeight="1">
      <c r="A131" s="34"/>
      <c r="B131" s="25" t="s">
        <v>57</v>
      </c>
      <c r="C131" s="5" t="s">
        <v>22</v>
      </c>
      <c r="D131" s="5" t="s">
        <v>83</v>
      </c>
      <c r="E131" s="2" t="s">
        <v>18</v>
      </c>
      <c r="F131" s="14">
        <v>0.6</v>
      </c>
      <c r="G131" s="14">
        <v>1</v>
      </c>
      <c r="H131" s="7">
        <f>F131*G131</f>
        <v>0.6</v>
      </c>
      <c r="I131" s="4">
        <v>1</v>
      </c>
      <c r="J131" s="3"/>
      <c r="K131" s="7">
        <f>H131*I131</f>
        <v>0.6</v>
      </c>
      <c r="L131" s="21">
        <v>500</v>
      </c>
      <c r="M131" s="11">
        <v>0.65</v>
      </c>
      <c r="N131" s="23"/>
      <c r="O131" s="23"/>
      <c r="P131" s="17"/>
      <c r="Q131" s="17"/>
      <c r="R131" s="16"/>
      <c r="S131" s="17"/>
      <c r="T131" s="15">
        <f>K131*L131*M131</f>
        <v>195</v>
      </c>
    </row>
    <row r="132" spans="1:20" ht="15" customHeight="1">
      <c r="A132" s="34"/>
      <c r="B132" s="25" t="s">
        <v>78</v>
      </c>
      <c r="C132" s="5" t="s">
        <v>75</v>
      </c>
      <c r="D132" s="22"/>
      <c r="E132" s="2" t="s">
        <v>18</v>
      </c>
      <c r="F132" s="14">
        <v>0.6</v>
      </c>
      <c r="G132" s="14">
        <v>1</v>
      </c>
      <c r="H132" s="7">
        <f>F132*G132</f>
        <v>0.6</v>
      </c>
      <c r="I132" s="4">
        <v>1</v>
      </c>
      <c r="J132" s="23"/>
      <c r="K132" s="7">
        <f>H132</f>
        <v>0.6</v>
      </c>
      <c r="L132" s="20"/>
      <c r="M132" s="20"/>
      <c r="N132" s="11">
        <v>3.5</v>
      </c>
      <c r="O132" s="21">
        <v>12</v>
      </c>
      <c r="P132" s="16"/>
      <c r="Q132" s="17"/>
      <c r="R132" s="16"/>
      <c r="S132" s="17"/>
      <c r="T132" s="15">
        <f>K132*N132*O132</f>
        <v>25.200000000000003</v>
      </c>
    </row>
    <row r="133" spans="1:20" ht="15" customHeight="1">
      <c r="A133" s="34"/>
      <c r="B133" s="25" t="s">
        <v>66</v>
      </c>
      <c r="C133" s="5" t="s">
        <v>40</v>
      </c>
      <c r="D133" s="22" t="s">
        <v>77</v>
      </c>
      <c r="E133" s="2" t="s">
        <v>18</v>
      </c>
      <c r="F133" s="20"/>
      <c r="G133" s="20"/>
      <c r="H133" s="20"/>
      <c r="I133" s="17"/>
      <c r="J133" s="23"/>
      <c r="K133" s="20"/>
      <c r="L133" s="20"/>
      <c r="M133" s="20"/>
      <c r="N133" s="23"/>
      <c r="O133" s="16"/>
      <c r="P133" s="19">
        <v>130</v>
      </c>
      <c r="Q133" s="19">
        <v>4</v>
      </c>
      <c r="R133" s="17"/>
      <c r="S133" s="17"/>
      <c r="T133" s="15">
        <v>800</v>
      </c>
    </row>
    <row r="134" spans="1:20" ht="15" customHeight="1">
      <c r="A134" s="34"/>
      <c r="B134" s="25" t="s">
        <v>68</v>
      </c>
      <c r="C134" s="5" t="s">
        <v>47</v>
      </c>
      <c r="D134" s="24">
        <v>0.25</v>
      </c>
      <c r="E134" s="2" t="s">
        <v>46</v>
      </c>
      <c r="F134" s="20"/>
      <c r="G134" s="20"/>
      <c r="H134" s="20"/>
      <c r="I134" s="4">
        <v>1</v>
      </c>
      <c r="J134" s="3"/>
      <c r="K134" s="20"/>
      <c r="L134" s="20"/>
      <c r="M134" s="20"/>
      <c r="N134" s="23"/>
      <c r="O134" s="23"/>
      <c r="P134" s="17"/>
      <c r="Q134" s="17"/>
      <c r="R134" s="16"/>
      <c r="S134" s="17"/>
      <c r="T134" s="15">
        <f>I134*430</f>
        <v>430</v>
      </c>
    </row>
    <row r="135" spans="1:20" ht="15" customHeight="1">
      <c r="A135" s="34"/>
      <c r="B135" s="25" t="s">
        <v>69</v>
      </c>
      <c r="C135" s="5" t="s">
        <v>49</v>
      </c>
      <c r="D135" s="22"/>
      <c r="E135" s="2"/>
      <c r="F135" s="14">
        <v>1</v>
      </c>
      <c r="G135" s="14">
        <v>13.8</v>
      </c>
      <c r="H135" s="10">
        <f>F135*G135</f>
        <v>13.8</v>
      </c>
      <c r="I135" s="17"/>
      <c r="J135" s="23"/>
      <c r="K135" s="20"/>
      <c r="L135" s="20"/>
      <c r="M135" s="20"/>
      <c r="N135" s="23"/>
      <c r="O135" s="23"/>
      <c r="P135" s="17"/>
      <c r="Q135" s="10">
        <f>H135/60</f>
        <v>0.23</v>
      </c>
      <c r="R135" s="20"/>
      <c r="S135" s="15">
        <f>Q135*35</f>
        <v>8.05</v>
      </c>
      <c r="T135" s="15">
        <f>(T137*1000)-SUM(T130:T134)</f>
        <v>1401.9627906976746</v>
      </c>
    </row>
    <row r="136" spans="1:20" ht="15" customHeight="1">
      <c r="A136" s="34"/>
      <c r="B136" s="25"/>
      <c r="C136" s="14" t="s">
        <v>71</v>
      </c>
      <c r="D136" s="31">
        <v>20</v>
      </c>
      <c r="E136" s="4" t="s">
        <v>70</v>
      </c>
      <c r="F136" s="4">
        <v>35</v>
      </c>
      <c r="G136" s="5" t="s">
        <v>72</v>
      </c>
      <c r="H136" s="15">
        <f>F136-D136</f>
        <v>15</v>
      </c>
      <c r="I136" s="16"/>
      <c r="J136" s="20"/>
      <c r="K136" s="17"/>
      <c r="L136" s="17"/>
      <c r="M136" s="17"/>
      <c r="N136" s="17"/>
      <c r="O136" s="2"/>
      <c r="P136" s="35" t="s">
        <v>88</v>
      </c>
      <c r="Q136" s="36"/>
      <c r="R136" s="36"/>
      <c r="S136" s="36"/>
      <c r="T136" s="31">
        <v>1880</v>
      </c>
    </row>
    <row r="137" spans="1:20" ht="15" customHeight="1">
      <c r="A137" s="34"/>
      <c r="B137" s="25"/>
      <c r="C137" s="26"/>
      <c r="D137" s="27"/>
      <c r="E137" s="28"/>
      <c r="F137" s="28"/>
      <c r="G137" s="28"/>
      <c r="H137" s="28"/>
      <c r="I137" s="29"/>
      <c r="J137" s="27"/>
      <c r="K137" s="28"/>
      <c r="L137" s="28"/>
      <c r="M137" s="28"/>
      <c r="N137" s="28"/>
      <c r="O137" s="30"/>
      <c r="P137" s="37" t="s">
        <v>89</v>
      </c>
      <c r="Q137" s="38"/>
      <c r="R137" s="38"/>
      <c r="S137" s="38"/>
      <c r="T137" s="10">
        <f>(T136*1.35)/860</f>
        <v>2.9511627906976745</v>
      </c>
    </row>
    <row r="139" spans="1:20" ht="15" customHeight="1">
      <c r="A139" s="33" t="s">
        <v>95</v>
      </c>
      <c r="B139" s="25" t="s">
        <v>62</v>
      </c>
      <c r="C139" s="32" t="s">
        <v>33</v>
      </c>
      <c r="D139" s="22" t="s">
        <v>83</v>
      </c>
      <c r="E139" s="2" t="s">
        <v>18</v>
      </c>
      <c r="F139" s="14">
        <v>3.4</v>
      </c>
      <c r="G139" s="14">
        <v>3</v>
      </c>
      <c r="H139" s="10">
        <f>F139*G139</f>
        <v>10.2</v>
      </c>
      <c r="I139" s="4">
        <v>1</v>
      </c>
      <c r="J139" s="23"/>
      <c r="K139" s="10">
        <f>H139-J139</f>
        <v>10.2</v>
      </c>
      <c r="L139" s="20"/>
      <c r="M139" s="20"/>
      <c r="N139" s="11">
        <v>0.5</v>
      </c>
      <c r="O139" s="21">
        <v>20</v>
      </c>
      <c r="P139" s="16"/>
      <c r="Q139" s="17"/>
      <c r="R139" s="16"/>
      <c r="S139" s="17"/>
      <c r="T139" s="15">
        <f>K139*N139*O139</f>
        <v>102</v>
      </c>
    </row>
    <row r="140" spans="1:20" ht="15" customHeight="1">
      <c r="A140" s="34"/>
      <c r="B140" s="25" t="s">
        <v>57</v>
      </c>
      <c r="C140" s="5" t="s">
        <v>22</v>
      </c>
      <c r="D140" s="5" t="s">
        <v>83</v>
      </c>
      <c r="E140" s="2" t="s">
        <v>18</v>
      </c>
      <c r="F140" s="14">
        <v>0.6</v>
      </c>
      <c r="G140" s="14">
        <v>1</v>
      </c>
      <c r="H140" s="7">
        <f>F140*G140</f>
        <v>0.6</v>
      </c>
      <c r="I140" s="4">
        <v>1</v>
      </c>
      <c r="J140" s="3"/>
      <c r="K140" s="7">
        <f>H140*I140</f>
        <v>0.6</v>
      </c>
      <c r="L140" s="21">
        <v>500</v>
      </c>
      <c r="M140" s="11">
        <v>0.65</v>
      </c>
      <c r="N140" s="23"/>
      <c r="O140" s="23"/>
      <c r="P140" s="17"/>
      <c r="Q140" s="17"/>
      <c r="R140" s="16"/>
      <c r="S140" s="17"/>
      <c r="T140" s="15">
        <f>K140*L140*M140</f>
        <v>195</v>
      </c>
    </row>
    <row r="141" spans="1:20" ht="15" customHeight="1">
      <c r="A141" s="34"/>
      <c r="B141" s="25" t="s">
        <v>78</v>
      </c>
      <c r="C141" s="5" t="s">
        <v>75</v>
      </c>
      <c r="D141" s="22"/>
      <c r="E141" s="2" t="s">
        <v>18</v>
      </c>
      <c r="F141" s="14">
        <v>0.6</v>
      </c>
      <c r="G141" s="14">
        <v>1</v>
      </c>
      <c r="H141" s="7">
        <f>F141*G141</f>
        <v>0.6</v>
      </c>
      <c r="I141" s="4">
        <v>1</v>
      </c>
      <c r="J141" s="23"/>
      <c r="K141" s="7">
        <f>H141</f>
        <v>0.6</v>
      </c>
      <c r="L141" s="20"/>
      <c r="M141" s="20"/>
      <c r="N141" s="11">
        <v>3.5</v>
      </c>
      <c r="O141" s="21">
        <v>12</v>
      </c>
      <c r="P141" s="16"/>
      <c r="Q141" s="17"/>
      <c r="R141" s="16"/>
      <c r="S141" s="17"/>
      <c r="T141" s="15">
        <f>K141*N141*O141</f>
        <v>25.200000000000003</v>
      </c>
    </row>
    <row r="142" spans="1:20" ht="15" customHeight="1">
      <c r="A142" s="34"/>
      <c r="B142" s="25" t="s">
        <v>66</v>
      </c>
      <c r="C142" s="5" t="s">
        <v>40</v>
      </c>
      <c r="D142" s="22" t="s">
        <v>77</v>
      </c>
      <c r="E142" s="2" t="s">
        <v>18</v>
      </c>
      <c r="F142" s="20"/>
      <c r="G142" s="20"/>
      <c r="H142" s="20"/>
      <c r="I142" s="17"/>
      <c r="J142" s="23"/>
      <c r="K142" s="20"/>
      <c r="L142" s="20"/>
      <c r="M142" s="20"/>
      <c r="N142" s="23"/>
      <c r="O142" s="16"/>
      <c r="P142" s="19">
        <v>130</v>
      </c>
      <c r="Q142" s="19">
        <v>4</v>
      </c>
      <c r="R142" s="17"/>
      <c r="S142" s="17"/>
      <c r="T142" s="15">
        <v>800</v>
      </c>
    </row>
    <row r="143" spans="1:20" ht="15" customHeight="1">
      <c r="A143" s="34"/>
      <c r="B143" s="25" t="s">
        <v>68</v>
      </c>
      <c r="C143" s="5" t="s">
        <v>47</v>
      </c>
      <c r="D143" s="24">
        <v>0.25</v>
      </c>
      <c r="E143" s="2" t="s">
        <v>46</v>
      </c>
      <c r="F143" s="20"/>
      <c r="G143" s="20"/>
      <c r="H143" s="20"/>
      <c r="I143" s="4">
        <v>1</v>
      </c>
      <c r="J143" s="3"/>
      <c r="K143" s="20"/>
      <c r="L143" s="20"/>
      <c r="M143" s="20"/>
      <c r="N143" s="23"/>
      <c r="O143" s="23"/>
      <c r="P143" s="17"/>
      <c r="Q143" s="17"/>
      <c r="R143" s="16"/>
      <c r="S143" s="17"/>
      <c r="T143" s="15">
        <f>I143*430</f>
        <v>430</v>
      </c>
    </row>
    <row r="144" spans="1:20" ht="15" customHeight="1">
      <c r="A144" s="34"/>
      <c r="B144" s="25" t="s">
        <v>69</v>
      </c>
      <c r="C144" s="5" t="s">
        <v>49</v>
      </c>
      <c r="D144" s="22"/>
      <c r="E144" s="2"/>
      <c r="F144" s="14">
        <v>1</v>
      </c>
      <c r="G144" s="14">
        <v>13.8</v>
      </c>
      <c r="H144" s="10">
        <f>F144*G144</f>
        <v>13.8</v>
      </c>
      <c r="I144" s="17"/>
      <c r="J144" s="23"/>
      <c r="K144" s="20"/>
      <c r="L144" s="20"/>
      <c r="M144" s="20"/>
      <c r="N144" s="23"/>
      <c r="O144" s="23"/>
      <c r="P144" s="17"/>
      <c r="Q144" s="10">
        <f>H144/60</f>
        <v>0.23</v>
      </c>
      <c r="R144" s="20"/>
      <c r="S144" s="15">
        <f>Q144*35</f>
        <v>8.05</v>
      </c>
      <c r="T144" s="15">
        <f>(T146*1000)-SUM(T139:T143)</f>
        <v>1596.7534883720934</v>
      </c>
    </row>
    <row r="145" spans="1:20" ht="15" customHeight="1">
      <c r="A145" s="34"/>
      <c r="B145" s="25"/>
      <c r="C145" s="14" t="s">
        <v>71</v>
      </c>
      <c r="D145" s="31">
        <v>20</v>
      </c>
      <c r="E145" s="4" t="s">
        <v>70</v>
      </c>
      <c r="F145" s="4">
        <v>35</v>
      </c>
      <c r="G145" s="5" t="s">
        <v>72</v>
      </c>
      <c r="H145" s="15">
        <f>F145-D145</f>
        <v>15</v>
      </c>
      <c r="I145" s="16"/>
      <c r="J145" s="20"/>
      <c r="K145" s="17"/>
      <c r="L145" s="17"/>
      <c r="M145" s="17"/>
      <c r="N145" s="17"/>
      <c r="O145" s="2"/>
      <c r="P145" s="35" t="s">
        <v>88</v>
      </c>
      <c r="Q145" s="36"/>
      <c r="R145" s="36"/>
      <c r="S145" s="36"/>
      <c r="T145" s="31">
        <v>2006</v>
      </c>
    </row>
    <row r="146" spans="1:20" ht="15" customHeight="1">
      <c r="A146" s="34"/>
      <c r="B146" s="25"/>
      <c r="C146" s="26"/>
      <c r="D146" s="27"/>
      <c r="E146" s="28"/>
      <c r="F146" s="28"/>
      <c r="G146" s="28"/>
      <c r="H146" s="28"/>
      <c r="I146" s="29"/>
      <c r="J146" s="27"/>
      <c r="K146" s="28"/>
      <c r="L146" s="28"/>
      <c r="M146" s="28"/>
      <c r="N146" s="28"/>
      <c r="O146" s="30"/>
      <c r="P146" s="37" t="s">
        <v>89</v>
      </c>
      <c r="Q146" s="38"/>
      <c r="R146" s="38"/>
      <c r="S146" s="38"/>
      <c r="T146" s="10">
        <f>(T145*1.35)/860</f>
        <v>3.1489534883720935</v>
      </c>
    </row>
    <row r="148" spans="1:20" ht="15" customHeight="1">
      <c r="A148" s="33" t="s">
        <v>96</v>
      </c>
      <c r="B148" s="25" t="s">
        <v>62</v>
      </c>
      <c r="C148" s="32" t="s">
        <v>33</v>
      </c>
      <c r="D148" s="22" t="s">
        <v>83</v>
      </c>
      <c r="E148" s="2" t="s">
        <v>18</v>
      </c>
      <c r="F148" s="14">
        <v>2.9</v>
      </c>
      <c r="G148" s="14">
        <v>3</v>
      </c>
      <c r="H148" s="10">
        <f>F148*G148</f>
        <v>8.7</v>
      </c>
      <c r="I148" s="4">
        <v>1</v>
      </c>
      <c r="J148" s="23"/>
      <c r="K148" s="10">
        <f>H148-J148</f>
        <v>8.7</v>
      </c>
      <c r="L148" s="20"/>
      <c r="M148" s="20"/>
      <c r="N148" s="11">
        <v>0.5</v>
      </c>
      <c r="O148" s="21">
        <v>20</v>
      </c>
      <c r="P148" s="16"/>
      <c r="Q148" s="17"/>
      <c r="R148" s="16"/>
      <c r="S148" s="17"/>
      <c r="T148" s="15">
        <f>K148*N148*O148</f>
        <v>87</v>
      </c>
    </row>
    <row r="149" spans="1:20" ht="15" customHeight="1">
      <c r="A149" s="34"/>
      <c r="B149" s="25" t="s">
        <v>57</v>
      </c>
      <c r="C149" s="5" t="s">
        <v>22</v>
      </c>
      <c r="D149" s="5" t="s">
        <v>83</v>
      </c>
      <c r="E149" s="2" t="s">
        <v>18</v>
      </c>
      <c r="F149" s="14">
        <v>0.6</v>
      </c>
      <c r="G149" s="14">
        <v>1</v>
      </c>
      <c r="H149" s="7">
        <f>F149*G149</f>
        <v>0.6</v>
      </c>
      <c r="I149" s="4">
        <v>1</v>
      </c>
      <c r="J149" s="3"/>
      <c r="K149" s="7">
        <f>H149*I149</f>
        <v>0.6</v>
      </c>
      <c r="L149" s="21">
        <v>500</v>
      </c>
      <c r="M149" s="11">
        <v>0.65</v>
      </c>
      <c r="N149" s="23"/>
      <c r="O149" s="23"/>
      <c r="P149" s="17"/>
      <c r="Q149" s="17"/>
      <c r="R149" s="16"/>
      <c r="S149" s="17"/>
      <c r="T149" s="15">
        <f>K149*L149*M149</f>
        <v>195</v>
      </c>
    </row>
    <row r="150" spans="1:20" ht="15" customHeight="1">
      <c r="A150" s="34"/>
      <c r="B150" s="25" t="s">
        <v>78</v>
      </c>
      <c r="C150" s="5" t="s">
        <v>75</v>
      </c>
      <c r="D150" s="22"/>
      <c r="E150" s="2" t="s">
        <v>18</v>
      </c>
      <c r="F150" s="14">
        <v>0.6</v>
      </c>
      <c r="G150" s="14">
        <v>1</v>
      </c>
      <c r="H150" s="7">
        <f>F150*G150</f>
        <v>0.6</v>
      </c>
      <c r="I150" s="4">
        <v>1</v>
      </c>
      <c r="J150" s="23"/>
      <c r="K150" s="7">
        <f>H150</f>
        <v>0.6</v>
      </c>
      <c r="L150" s="20"/>
      <c r="M150" s="20"/>
      <c r="N150" s="11">
        <v>3.5</v>
      </c>
      <c r="O150" s="21">
        <v>12</v>
      </c>
      <c r="P150" s="16"/>
      <c r="Q150" s="17"/>
      <c r="R150" s="16"/>
      <c r="S150" s="17"/>
      <c r="T150" s="15">
        <f>K150*N150*O150</f>
        <v>25.200000000000003</v>
      </c>
    </row>
    <row r="151" spans="1:20" ht="15" customHeight="1">
      <c r="A151" s="34"/>
      <c r="B151" s="25" t="s">
        <v>66</v>
      </c>
      <c r="C151" s="5" t="s">
        <v>40</v>
      </c>
      <c r="D151" s="22" t="s">
        <v>77</v>
      </c>
      <c r="E151" s="2" t="s">
        <v>18</v>
      </c>
      <c r="F151" s="20"/>
      <c r="G151" s="20"/>
      <c r="H151" s="20"/>
      <c r="I151" s="17"/>
      <c r="J151" s="23"/>
      <c r="K151" s="20"/>
      <c r="L151" s="20"/>
      <c r="M151" s="20"/>
      <c r="N151" s="23"/>
      <c r="O151" s="16"/>
      <c r="P151" s="19">
        <v>130</v>
      </c>
      <c r="Q151" s="19">
        <v>4</v>
      </c>
      <c r="R151" s="17"/>
      <c r="S151" s="17"/>
      <c r="T151" s="15">
        <v>800</v>
      </c>
    </row>
    <row r="152" spans="1:20" ht="15" customHeight="1">
      <c r="A152" s="34"/>
      <c r="B152" s="25" t="s">
        <v>68</v>
      </c>
      <c r="C152" s="5" t="s">
        <v>47</v>
      </c>
      <c r="D152" s="24">
        <v>0.25</v>
      </c>
      <c r="E152" s="2" t="s">
        <v>46</v>
      </c>
      <c r="F152" s="20"/>
      <c r="G152" s="20"/>
      <c r="H152" s="20"/>
      <c r="I152" s="4">
        <v>1</v>
      </c>
      <c r="J152" s="3"/>
      <c r="K152" s="20"/>
      <c r="L152" s="20"/>
      <c r="M152" s="20"/>
      <c r="N152" s="23"/>
      <c r="O152" s="23"/>
      <c r="P152" s="17"/>
      <c r="Q152" s="17"/>
      <c r="R152" s="16"/>
      <c r="S152" s="17"/>
      <c r="T152" s="15">
        <f>I152*430</f>
        <v>430</v>
      </c>
    </row>
    <row r="153" spans="1:20" ht="15" customHeight="1">
      <c r="A153" s="34"/>
      <c r="B153" s="25" t="s">
        <v>69</v>
      </c>
      <c r="C153" s="5" t="s">
        <v>49</v>
      </c>
      <c r="D153" s="22"/>
      <c r="E153" s="2"/>
      <c r="F153" s="14">
        <v>1</v>
      </c>
      <c r="G153" s="14">
        <v>13.9</v>
      </c>
      <c r="H153" s="10">
        <f>F153*G153</f>
        <v>13.9</v>
      </c>
      <c r="I153" s="17"/>
      <c r="J153" s="23"/>
      <c r="K153" s="20"/>
      <c r="L153" s="20"/>
      <c r="M153" s="20"/>
      <c r="N153" s="23"/>
      <c r="O153" s="23"/>
      <c r="P153" s="17"/>
      <c r="Q153" s="10">
        <f>H153/60</f>
        <v>0.23166666666666666</v>
      </c>
      <c r="R153" s="20"/>
      <c r="S153" s="15">
        <f>Q153*35</f>
        <v>8.108333333333333</v>
      </c>
      <c r="T153" s="15">
        <f>(T155*1000)-SUM(T148:T152)</f>
        <v>1635.3000000000004</v>
      </c>
    </row>
    <row r="154" spans="1:20" ht="15" customHeight="1">
      <c r="A154" s="34"/>
      <c r="B154" s="25"/>
      <c r="C154" s="14" t="s">
        <v>71</v>
      </c>
      <c r="D154" s="31">
        <v>20</v>
      </c>
      <c r="E154" s="4" t="s">
        <v>70</v>
      </c>
      <c r="F154" s="4">
        <v>35</v>
      </c>
      <c r="G154" s="5" t="s">
        <v>72</v>
      </c>
      <c r="H154" s="15">
        <f>F154-D154</f>
        <v>15</v>
      </c>
      <c r="I154" s="16"/>
      <c r="J154" s="20"/>
      <c r="K154" s="17"/>
      <c r="L154" s="17"/>
      <c r="M154" s="17"/>
      <c r="N154" s="17"/>
      <c r="O154" s="2"/>
      <c r="P154" s="35" t="s">
        <v>88</v>
      </c>
      <c r="Q154" s="36"/>
      <c r="R154" s="36"/>
      <c r="S154" s="36"/>
      <c r="T154" s="31">
        <v>2021</v>
      </c>
    </row>
    <row r="155" spans="1:20" ht="15" customHeight="1">
      <c r="A155" s="34"/>
      <c r="B155" s="25"/>
      <c r="C155" s="26"/>
      <c r="D155" s="27"/>
      <c r="E155" s="28"/>
      <c r="F155" s="28"/>
      <c r="G155" s="28"/>
      <c r="H155" s="28"/>
      <c r="I155" s="29"/>
      <c r="J155" s="27"/>
      <c r="K155" s="28"/>
      <c r="L155" s="28"/>
      <c r="M155" s="28"/>
      <c r="N155" s="28"/>
      <c r="O155" s="30"/>
      <c r="P155" s="37" t="s">
        <v>89</v>
      </c>
      <c r="Q155" s="38"/>
      <c r="R155" s="38"/>
      <c r="S155" s="38"/>
      <c r="T155" s="10">
        <f>(T154*1.35)/860</f>
        <v>3.1725000000000003</v>
      </c>
    </row>
    <row r="157" spans="1:20" ht="15" customHeight="1">
      <c r="A157" s="50" t="s">
        <v>21</v>
      </c>
      <c r="B157" s="50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51" t="s">
        <v>15</v>
      </c>
      <c r="S157" s="51"/>
      <c r="T157" s="6">
        <v>2</v>
      </c>
    </row>
    <row r="158" spans="1:20" ht="1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51" t="s">
        <v>16</v>
      </c>
      <c r="S158" s="51"/>
      <c r="T158" s="6" t="s">
        <v>97</v>
      </c>
    </row>
    <row r="159" spans="1:20" ht="15" customHeight="1">
      <c r="A159" s="40" t="s">
        <v>19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51" t="s">
        <v>17</v>
      </c>
      <c r="S159" s="51"/>
      <c r="T159" s="6"/>
    </row>
    <row r="160" spans="1:20" ht="15" customHeight="1">
      <c r="A160" s="40" t="s">
        <v>10</v>
      </c>
      <c r="B160" s="40"/>
      <c r="C160" s="40"/>
      <c r="D160" s="40"/>
      <c r="E160" s="40"/>
      <c r="F160" s="40" t="s">
        <v>11</v>
      </c>
      <c r="G160" s="40"/>
      <c r="H160" s="40"/>
      <c r="I160" s="40"/>
      <c r="J160" s="40"/>
      <c r="K160" s="46" t="s">
        <v>53</v>
      </c>
      <c r="L160" s="47"/>
      <c r="M160" s="47"/>
      <c r="N160" s="47"/>
      <c r="O160" s="47"/>
      <c r="P160" s="47"/>
      <c r="Q160" s="47"/>
      <c r="R160" s="47"/>
      <c r="S160" s="47"/>
      <c r="T160" s="42" t="s">
        <v>31</v>
      </c>
    </row>
    <row r="161" spans="1:20" ht="15" customHeight="1">
      <c r="A161" s="45" t="s">
        <v>128</v>
      </c>
      <c r="B161" s="45" t="s">
        <v>55</v>
      </c>
      <c r="C161" s="42" t="s">
        <v>23</v>
      </c>
      <c r="D161" s="48" t="s">
        <v>0</v>
      </c>
      <c r="E161" s="45" t="s">
        <v>1</v>
      </c>
      <c r="F161" s="45" t="s">
        <v>3</v>
      </c>
      <c r="G161" s="42" t="s">
        <v>4</v>
      </c>
      <c r="H161" s="45" t="s">
        <v>5</v>
      </c>
      <c r="I161" s="45" t="s">
        <v>6</v>
      </c>
      <c r="J161" s="45" t="s">
        <v>8</v>
      </c>
      <c r="K161" s="42" t="s">
        <v>9</v>
      </c>
      <c r="L161" s="42" t="s">
        <v>25</v>
      </c>
      <c r="M161" s="42" t="s">
        <v>28</v>
      </c>
      <c r="N161" s="42" t="s">
        <v>12</v>
      </c>
      <c r="O161" s="42" t="s">
        <v>29</v>
      </c>
      <c r="P161" s="42" t="s">
        <v>41</v>
      </c>
      <c r="Q161" s="42" t="s">
        <v>43</v>
      </c>
      <c r="R161" s="42" t="s">
        <v>79</v>
      </c>
      <c r="S161" s="42" t="s">
        <v>80</v>
      </c>
      <c r="T161" s="42"/>
    </row>
    <row r="162" spans="1:20" ht="15" customHeight="1">
      <c r="A162" s="40"/>
      <c r="B162" s="40"/>
      <c r="C162" s="40"/>
      <c r="D162" s="34"/>
      <c r="E162" s="40"/>
      <c r="F162" s="40"/>
      <c r="G162" s="41"/>
      <c r="H162" s="40"/>
      <c r="I162" s="40"/>
      <c r="J162" s="40"/>
      <c r="K162" s="41"/>
      <c r="L162" s="41"/>
      <c r="M162" s="41"/>
      <c r="N162" s="41"/>
      <c r="O162" s="41"/>
      <c r="P162" s="41"/>
      <c r="Q162" s="41"/>
      <c r="R162" s="41"/>
      <c r="S162" s="41"/>
      <c r="T162" s="42"/>
    </row>
    <row r="163" spans="1:20" ht="15" customHeight="1">
      <c r="A163" s="40"/>
      <c r="B163" s="40"/>
      <c r="C163" s="40"/>
      <c r="D163" s="34"/>
      <c r="E163" s="40"/>
      <c r="F163" s="40"/>
      <c r="G163" s="41"/>
      <c r="H163" s="40"/>
      <c r="I163" s="40"/>
      <c r="J163" s="40"/>
      <c r="K163" s="41"/>
      <c r="L163" s="41"/>
      <c r="M163" s="41"/>
      <c r="N163" s="41"/>
      <c r="O163" s="41"/>
      <c r="P163" s="41"/>
      <c r="Q163" s="41"/>
      <c r="R163" s="41"/>
      <c r="S163" s="41"/>
      <c r="T163" s="42"/>
    </row>
    <row r="164" spans="1:20" ht="15" customHeight="1">
      <c r="A164" s="40"/>
      <c r="B164" s="40"/>
      <c r="C164" s="40"/>
      <c r="D164" s="34"/>
      <c r="E164" s="40"/>
      <c r="F164" s="40"/>
      <c r="G164" s="41"/>
      <c r="H164" s="40"/>
      <c r="I164" s="40"/>
      <c r="J164" s="40"/>
      <c r="K164" s="41"/>
      <c r="L164" s="41"/>
      <c r="M164" s="41"/>
      <c r="N164" s="41"/>
      <c r="O164" s="41"/>
      <c r="P164" s="41"/>
      <c r="Q164" s="41"/>
      <c r="R164" s="41"/>
      <c r="S164" s="41"/>
      <c r="T164" s="42"/>
    </row>
    <row r="165" spans="1:20" ht="15" customHeight="1">
      <c r="A165" s="40"/>
      <c r="B165" s="40"/>
      <c r="C165" s="40"/>
      <c r="D165" s="49"/>
      <c r="E165" s="40"/>
      <c r="F165" s="40"/>
      <c r="G165" s="41"/>
      <c r="H165" s="40"/>
      <c r="I165" s="40"/>
      <c r="J165" s="40"/>
      <c r="K165" s="41"/>
      <c r="L165" s="41"/>
      <c r="M165" s="41"/>
      <c r="N165" s="41"/>
      <c r="O165" s="41"/>
      <c r="P165" s="41"/>
      <c r="Q165" s="41"/>
      <c r="R165" s="41"/>
      <c r="S165" s="41"/>
      <c r="T165" s="42"/>
    </row>
    <row r="166" spans="1:20" ht="15" customHeight="1">
      <c r="A166" s="40"/>
      <c r="B166" s="40"/>
      <c r="C166" s="40"/>
      <c r="D166" s="43"/>
      <c r="E166" s="40" t="s">
        <v>2</v>
      </c>
      <c r="F166" s="40" t="s">
        <v>20</v>
      </c>
      <c r="G166" s="40" t="s">
        <v>20</v>
      </c>
      <c r="H166" s="40" t="s">
        <v>13</v>
      </c>
      <c r="I166" s="40" t="s">
        <v>7</v>
      </c>
      <c r="J166" s="40" t="s">
        <v>13</v>
      </c>
      <c r="K166" s="40" t="s">
        <v>13</v>
      </c>
      <c r="L166" s="40" t="s">
        <v>24</v>
      </c>
      <c r="M166" s="40"/>
      <c r="N166" s="6" t="s">
        <v>30</v>
      </c>
      <c r="O166" s="39" t="s">
        <v>14</v>
      </c>
      <c r="P166" s="41" t="s">
        <v>42</v>
      </c>
      <c r="Q166" s="39"/>
      <c r="R166" s="39" t="s">
        <v>30</v>
      </c>
      <c r="S166" s="39" t="s">
        <v>51</v>
      </c>
      <c r="T166" s="40" t="s">
        <v>30</v>
      </c>
    </row>
    <row r="167" spans="1:20" ht="15" customHeight="1">
      <c r="A167" s="40"/>
      <c r="B167" s="40"/>
      <c r="C167" s="40"/>
      <c r="D167" s="44"/>
      <c r="E167" s="40"/>
      <c r="F167" s="40"/>
      <c r="G167" s="40"/>
      <c r="H167" s="40"/>
      <c r="I167" s="40"/>
      <c r="J167" s="40"/>
      <c r="K167" s="40"/>
      <c r="L167" s="40"/>
      <c r="M167" s="40"/>
      <c r="N167" s="6" t="s">
        <v>34</v>
      </c>
      <c r="O167" s="40"/>
      <c r="P167" s="40"/>
      <c r="Q167" s="40"/>
      <c r="R167" s="40"/>
      <c r="S167" s="40"/>
      <c r="T167" s="40"/>
    </row>
    <row r="168" spans="1:20" ht="15" customHeight="1">
      <c r="A168" s="33" t="s">
        <v>98</v>
      </c>
      <c r="B168" s="25" t="s">
        <v>62</v>
      </c>
      <c r="C168" s="32" t="s">
        <v>33</v>
      </c>
      <c r="D168" s="22" t="s">
        <v>82</v>
      </c>
      <c r="E168" s="2" t="s">
        <v>18</v>
      </c>
      <c r="F168" s="14">
        <v>10.8</v>
      </c>
      <c r="G168" s="14">
        <v>3</v>
      </c>
      <c r="H168" s="10">
        <f>F168*G168</f>
        <v>32.400000000000006</v>
      </c>
      <c r="I168" s="4">
        <v>1</v>
      </c>
      <c r="J168" s="23"/>
      <c r="K168" s="10">
        <f>H168-J168</f>
        <v>32.400000000000006</v>
      </c>
      <c r="L168" s="20"/>
      <c r="M168" s="20"/>
      <c r="N168" s="11">
        <v>0.5</v>
      </c>
      <c r="O168" s="21">
        <v>10</v>
      </c>
      <c r="P168" s="16"/>
      <c r="Q168" s="17"/>
      <c r="R168" s="16"/>
      <c r="S168" s="17"/>
      <c r="T168" s="15">
        <f>K168*N168*O168</f>
        <v>162.00000000000003</v>
      </c>
    </row>
    <row r="169" spans="1:20" ht="15" customHeight="1">
      <c r="A169" s="34"/>
      <c r="B169" s="25" t="s">
        <v>57</v>
      </c>
      <c r="C169" s="5" t="s">
        <v>22</v>
      </c>
      <c r="D169" s="5" t="s">
        <v>90</v>
      </c>
      <c r="E169" s="2" t="s">
        <v>18</v>
      </c>
      <c r="F169" s="14">
        <v>0.8</v>
      </c>
      <c r="G169" s="14">
        <v>1.5</v>
      </c>
      <c r="H169" s="7">
        <f>F169*G169</f>
        <v>1.2000000000000002</v>
      </c>
      <c r="I169" s="4">
        <v>4</v>
      </c>
      <c r="J169" s="3"/>
      <c r="K169" s="7">
        <f>H169*I169</f>
        <v>4.800000000000001</v>
      </c>
      <c r="L169" s="21">
        <v>500</v>
      </c>
      <c r="M169" s="11">
        <v>0.65</v>
      </c>
      <c r="N169" s="23"/>
      <c r="O169" s="23"/>
      <c r="P169" s="17"/>
      <c r="Q169" s="17"/>
      <c r="R169" s="16"/>
      <c r="S169" s="17"/>
      <c r="T169" s="15">
        <f>K169*L169*M169</f>
        <v>1560.0000000000005</v>
      </c>
    </row>
    <row r="170" spans="1:20" ht="15" customHeight="1">
      <c r="A170" s="34"/>
      <c r="B170" s="25" t="s">
        <v>78</v>
      </c>
      <c r="C170" s="5" t="s">
        <v>75</v>
      </c>
      <c r="D170" s="22"/>
      <c r="E170" s="2" t="s">
        <v>18</v>
      </c>
      <c r="F170" s="14">
        <v>0.8</v>
      </c>
      <c r="G170" s="14">
        <v>1.5</v>
      </c>
      <c r="H170" s="7">
        <f>F170*G170</f>
        <v>1.2000000000000002</v>
      </c>
      <c r="I170" s="4">
        <v>4</v>
      </c>
      <c r="J170" s="23"/>
      <c r="K170" s="7">
        <f>H170</f>
        <v>1.2000000000000002</v>
      </c>
      <c r="L170" s="20"/>
      <c r="M170" s="20"/>
      <c r="N170" s="11">
        <v>3.5</v>
      </c>
      <c r="O170" s="21">
        <v>12</v>
      </c>
      <c r="P170" s="16"/>
      <c r="Q170" s="17"/>
      <c r="R170" s="16"/>
      <c r="S170" s="17"/>
      <c r="T170" s="15">
        <f>K170*N170*O170</f>
        <v>50.40000000000001</v>
      </c>
    </row>
    <row r="171" spans="1:20" ht="15" customHeight="1">
      <c r="A171" s="34"/>
      <c r="B171" s="25" t="s">
        <v>66</v>
      </c>
      <c r="C171" s="5" t="s">
        <v>40</v>
      </c>
      <c r="D171" s="22" t="s">
        <v>77</v>
      </c>
      <c r="E171" s="2" t="s">
        <v>18</v>
      </c>
      <c r="F171" s="20"/>
      <c r="G171" s="20"/>
      <c r="H171" s="20"/>
      <c r="I171" s="17"/>
      <c r="J171" s="23"/>
      <c r="K171" s="20"/>
      <c r="L171" s="20"/>
      <c r="M171" s="20"/>
      <c r="N171" s="23"/>
      <c r="O171" s="16"/>
      <c r="P171" s="19">
        <v>130</v>
      </c>
      <c r="Q171" s="19">
        <v>4</v>
      </c>
      <c r="R171" s="17"/>
      <c r="S171" s="17"/>
      <c r="T171" s="15">
        <v>800</v>
      </c>
    </row>
    <row r="172" spans="1:20" ht="15" customHeight="1">
      <c r="A172" s="34"/>
      <c r="B172" s="25" t="s">
        <v>68</v>
      </c>
      <c r="C172" s="5" t="s">
        <v>47</v>
      </c>
      <c r="D172" s="24">
        <v>0.25</v>
      </c>
      <c r="E172" s="2" t="s">
        <v>46</v>
      </c>
      <c r="F172" s="20"/>
      <c r="G172" s="20"/>
      <c r="H172" s="20"/>
      <c r="I172" s="4">
        <v>1</v>
      </c>
      <c r="J172" s="3"/>
      <c r="K172" s="20"/>
      <c r="L172" s="20"/>
      <c r="M172" s="20"/>
      <c r="N172" s="23"/>
      <c r="O172" s="23"/>
      <c r="P172" s="17"/>
      <c r="Q172" s="17"/>
      <c r="R172" s="16"/>
      <c r="S172" s="17"/>
      <c r="T172" s="15">
        <f>I172*430</f>
        <v>430</v>
      </c>
    </row>
    <row r="173" spans="1:20" ht="15" customHeight="1">
      <c r="A173" s="34"/>
      <c r="B173" s="25" t="s">
        <v>69</v>
      </c>
      <c r="C173" s="5" t="s">
        <v>49</v>
      </c>
      <c r="D173" s="22"/>
      <c r="E173" s="2"/>
      <c r="F173" s="14">
        <v>1</v>
      </c>
      <c r="G173" s="14">
        <v>29.3</v>
      </c>
      <c r="H173" s="10">
        <f>F173*G173</f>
        <v>29.3</v>
      </c>
      <c r="I173" s="17"/>
      <c r="J173" s="23"/>
      <c r="K173" s="20"/>
      <c r="L173" s="20"/>
      <c r="M173" s="20"/>
      <c r="N173" s="23"/>
      <c r="O173" s="23"/>
      <c r="P173" s="17"/>
      <c r="Q173" s="10">
        <f>H173/60</f>
        <v>0.48833333333333334</v>
      </c>
      <c r="R173" s="20"/>
      <c r="S173" s="15">
        <f>Q173*35</f>
        <v>17.09166666666667</v>
      </c>
      <c r="T173" s="15">
        <f>(T175*1000)-SUM(T168:T172)</f>
        <v>3967.367441860464</v>
      </c>
    </row>
    <row r="174" spans="1:20" ht="15" customHeight="1">
      <c r="A174" s="34"/>
      <c r="B174" s="25"/>
      <c r="C174" s="14" t="s">
        <v>71</v>
      </c>
      <c r="D174" s="31">
        <v>20</v>
      </c>
      <c r="E174" s="4" t="s">
        <v>70</v>
      </c>
      <c r="F174" s="4">
        <v>35</v>
      </c>
      <c r="G174" s="5" t="s">
        <v>72</v>
      </c>
      <c r="H174" s="15">
        <f>F174-D174</f>
        <v>15</v>
      </c>
      <c r="I174" s="16"/>
      <c r="J174" s="20"/>
      <c r="K174" s="17"/>
      <c r="L174" s="17"/>
      <c r="M174" s="17"/>
      <c r="N174" s="17"/>
      <c r="O174" s="2"/>
      <c r="P174" s="35" t="s">
        <v>88</v>
      </c>
      <c r="Q174" s="36"/>
      <c r="R174" s="36"/>
      <c r="S174" s="36"/>
      <c r="T174" s="31">
        <v>4440</v>
      </c>
    </row>
    <row r="175" spans="1:20" ht="15" customHeight="1">
      <c r="A175" s="34"/>
      <c r="B175" s="25"/>
      <c r="C175" s="26"/>
      <c r="D175" s="27"/>
      <c r="E175" s="28"/>
      <c r="F175" s="28"/>
      <c r="G175" s="28"/>
      <c r="H175" s="28"/>
      <c r="I175" s="29"/>
      <c r="J175" s="27"/>
      <c r="K175" s="28"/>
      <c r="L175" s="28"/>
      <c r="M175" s="28"/>
      <c r="N175" s="28"/>
      <c r="O175" s="30"/>
      <c r="P175" s="37" t="s">
        <v>89</v>
      </c>
      <c r="Q175" s="38"/>
      <c r="R175" s="38"/>
      <c r="S175" s="38"/>
      <c r="T175" s="10">
        <f>(T174*1.35)/860</f>
        <v>6.969767441860465</v>
      </c>
    </row>
    <row r="177" spans="1:20" ht="15" customHeight="1">
      <c r="A177" s="33" t="s">
        <v>99</v>
      </c>
      <c r="B177" s="25" t="s">
        <v>62</v>
      </c>
      <c r="C177" s="32" t="s">
        <v>33</v>
      </c>
      <c r="D177" s="22" t="s">
        <v>82</v>
      </c>
      <c r="E177" s="2" t="s">
        <v>18</v>
      </c>
      <c r="F177" s="14">
        <v>3.2</v>
      </c>
      <c r="G177" s="14">
        <v>3</v>
      </c>
      <c r="H177" s="10">
        <f>F177*G177</f>
        <v>9.600000000000001</v>
      </c>
      <c r="I177" s="4">
        <v>1</v>
      </c>
      <c r="J177" s="23"/>
      <c r="K177" s="10">
        <f>H177-J177</f>
        <v>9.600000000000001</v>
      </c>
      <c r="L177" s="20"/>
      <c r="M177" s="20"/>
      <c r="N177" s="11">
        <v>0.5</v>
      </c>
      <c r="O177" s="21">
        <v>10</v>
      </c>
      <c r="P177" s="16"/>
      <c r="Q177" s="17"/>
      <c r="R177" s="16"/>
      <c r="S177" s="17"/>
      <c r="T177" s="15">
        <f>K177*N177*O177</f>
        <v>48.00000000000001</v>
      </c>
    </row>
    <row r="178" spans="1:20" ht="15" customHeight="1">
      <c r="A178" s="34"/>
      <c r="B178" s="25" t="s">
        <v>57</v>
      </c>
      <c r="C178" s="5" t="s">
        <v>22</v>
      </c>
      <c r="D178" s="5" t="s">
        <v>90</v>
      </c>
      <c r="E178" s="2" t="s">
        <v>18</v>
      </c>
      <c r="F178" s="14">
        <v>0.8</v>
      </c>
      <c r="G178" s="14">
        <v>1.5</v>
      </c>
      <c r="H178" s="7">
        <f>F178*G178</f>
        <v>1.2000000000000002</v>
      </c>
      <c r="I178" s="4">
        <v>2</v>
      </c>
      <c r="J178" s="3"/>
      <c r="K178" s="7">
        <f>H178*I178</f>
        <v>2.4000000000000004</v>
      </c>
      <c r="L178" s="21">
        <v>500</v>
      </c>
      <c r="M178" s="11">
        <v>0.65</v>
      </c>
      <c r="N178" s="23"/>
      <c r="O178" s="23"/>
      <c r="P178" s="17"/>
      <c r="Q178" s="17"/>
      <c r="R178" s="16"/>
      <c r="S178" s="17"/>
      <c r="T178" s="15">
        <f>K178*L178*M178</f>
        <v>780.0000000000002</v>
      </c>
    </row>
    <row r="179" spans="1:20" ht="15" customHeight="1">
      <c r="A179" s="34"/>
      <c r="B179" s="25" t="s">
        <v>78</v>
      </c>
      <c r="C179" s="5" t="s">
        <v>75</v>
      </c>
      <c r="D179" s="22"/>
      <c r="E179" s="2" t="s">
        <v>18</v>
      </c>
      <c r="F179" s="14">
        <v>0.8</v>
      </c>
      <c r="G179" s="14">
        <v>1.5</v>
      </c>
      <c r="H179" s="7">
        <f>F179*G179</f>
        <v>1.2000000000000002</v>
      </c>
      <c r="I179" s="4">
        <v>2</v>
      </c>
      <c r="J179" s="23"/>
      <c r="K179" s="7">
        <f>H179</f>
        <v>1.2000000000000002</v>
      </c>
      <c r="L179" s="20"/>
      <c r="M179" s="20"/>
      <c r="N179" s="11">
        <v>3.5</v>
      </c>
      <c r="O179" s="21">
        <v>12</v>
      </c>
      <c r="P179" s="16"/>
      <c r="Q179" s="17"/>
      <c r="R179" s="16"/>
      <c r="S179" s="17"/>
      <c r="T179" s="15">
        <f>K179*N179*O179</f>
        <v>50.40000000000001</v>
      </c>
    </row>
    <row r="180" spans="1:20" ht="15" customHeight="1">
      <c r="A180" s="34"/>
      <c r="B180" s="25" t="s">
        <v>66</v>
      </c>
      <c r="C180" s="5" t="s">
        <v>40</v>
      </c>
      <c r="D180" s="22" t="s">
        <v>77</v>
      </c>
      <c r="E180" s="2" t="s">
        <v>18</v>
      </c>
      <c r="F180" s="20"/>
      <c r="G180" s="20"/>
      <c r="H180" s="20"/>
      <c r="I180" s="17"/>
      <c r="J180" s="23"/>
      <c r="K180" s="20"/>
      <c r="L180" s="20"/>
      <c r="M180" s="20"/>
      <c r="N180" s="23"/>
      <c r="O180" s="16"/>
      <c r="P180" s="19">
        <v>130</v>
      </c>
      <c r="Q180" s="19">
        <v>4</v>
      </c>
      <c r="R180" s="17"/>
      <c r="S180" s="17"/>
      <c r="T180" s="15">
        <v>800</v>
      </c>
    </row>
    <row r="181" spans="1:20" ht="15" customHeight="1">
      <c r="A181" s="34"/>
      <c r="B181" s="25" t="s">
        <v>68</v>
      </c>
      <c r="C181" s="5" t="s">
        <v>47</v>
      </c>
      <c r="D181" s="24">
        <v>0.25</v>
      </c>
      <c r="E181" s="2" t="s">
        <v>46</v>
      </c>
      <c r="F181" s="20"/>
      <c r="G181" s="20"/>
      <c r="H181" s="20"/>
      <c r="I181" s="4">
        <v>1</v>
      </c>
      <c r="J181" s="3"/>
      <c r="K181" s="20"/>
      <c r="L181" s="20"/>
      <c r="M181" s="20"/>
      <c r="N181" s="23"/>
      <c r="O181" s="23"/>
      <c r="P181" s="17"/>
      <c r="Q181" s="17"/>
      <c r="R181" s="16"/>
      <c r="S181" s="17"/>
      <c r="T181" s="15">
        <f>I181*430</f>
        <v>430</v>
      </c>
    </row>
    <row r="182" spans="1:20" ht="15" customHeight="1">
      <c r="A182" s="34"/>
      <c r="B182" s="25" t="s">
        <v>69</v>
      </c>
      <c r="C182" s="5" t="s">
        <v>49</v>
      </c>
      <c r="D182" s="22"/>
      <c r="E182" s="2"/>
      <c r="F182" s="14">
        <v>1</v>
      </c>
      <c r="G182" s="14">
        <v>10.6</v>
      </c>
      <c r="H182" s="10">
        <f>F182*G182</f>
        <v>10.6</v>
      </c>
      <c r="I182" s="17"/>
      <c r="J182" s="23"/>
      <c r="K182" s="20"/>
      <c r="L182" s="20"/>
      <c r="M182" s="20"/>
      <c r="N182" s="23"/>
      <c r="O182" s="23"/>
      <c r="P182" s="17"/>
      <c r="Q182" s="10">
        <f>H182/60</f>
        <v>0.17666666666666667</v>
      </c>
      <c r="R182" s="20"/>
      <c r="S182" s="15">
        <f>Q182*35</f>
        <v>6.183333333333334</v>
      </c>
      <c r="T182" s="15">
        <f>(T184*1000)-SUM(T177:T181)</f>
        <v>387.53023255813923</v>
      </c>
    </row>
    <row r="183" spans="1:20" ht="15" customHeight="1">
      <c r="A183" s="34"/>
      <c r="B183" s="25"/>
      <c r="C183" s="14" t="s">
        <v>71</v>
      </c>
      <c r="D183" s="31">
        <v>20</v>
      </c>
      <c r="E183" s="4" t="s">
        <v>70</v>
      </c>
      <c r="F183" s="4">
        <v>35</v>
      </c>
      <c r="G183" s="5" t="s">
        <v>72</v>
      </c>
      <c r="H183" s="15">
        <f>F183-D183</f>
        <v>15</v>
      </c>
      <c r="I183" s="16"/>
      <c r="J183" s="20"/>
      <c r="K183" s="17"/>
      <c r="L183" s="17"/>
      <c r="M183" s="17"/>
      <c r="N183" s="17"/>
      <c r="O183" s="2"/>
      <c r="P183" s="35" t="s">
        <v>88</v>
      </c>
      <c r="Q183" s="36"/>
      <c r="R183" s="36"/>
      <c r="S183" s="36"/>
      <c r="T183" s="31">
        <v>1590</v>
      </c>
    </row>
    <row r="184" spans="1:20" ht="15" customHeight="1">
      <c r="A184" s="34"/>
      <c r="B184" s="25"/>
      <c r="C184" s="26"/>
      <c r="D184" s="27"/>
      <c r="E184" s="28"/>
      <c r="F184" s="28"/>
      <c r="G184" s="28"/>
      <c r="H184" s="28"/>
      <c r="I184" s="29"/>
      <c r="J184" s="27"/>
      <c r="K184" s="28"/>
      <c r="L184" s="28"/>
      <c r="M184" s="28"/>
      <c r="N184" s="28"/>
      <c r="O184" s="30"/>
      <c r="P184" s="37" t="s">
        <v>89</v>
      </c>
      <c r="Q184" s="38"/>
      <c r="R184" s="38"/>
      <c r="S184" s="38"/>
      <c r="T184" s="10">
        <f>(T183*1.35)/860</f>
        <v>2.4959302325581394</v>
      </c>
    </row>
    <row r="186" spans="1:20" ht="15" customHeight="1">
      <c r="A186" s="33" t="s">
        <v>100</v>
      </c>
      <c r="B186" s="25" t="s">
        <v>62</v>
      </c>
      <c r="C186" s="32" t="s">
        <v>33</v>
      </c>
      <c r="D186" s="22" t="s">
        <v>90</v>
      </c>
      <c r="E186" s="2" t="s">
        <v>18</v>
      </c>
      <c r="F186" s="14">
        <v>10.5</v>
      </c>
      <c r="G186" s="14">
        <v>3</v>
      </c>
      <c r="H186" s="10">
        <f>F186*G186</f>
        <v>31.5</v>
      </c>
      <c r="I186" s="4">
        <v>1</v>
      </c>
      <c r="J186" s="23"/>
      <c r="K186" s="10">
        <f>H186-J186</f>
        <v>31.5</v>
      </c>
      <c r="L186" s="20"/>
      <c r="M186" s="20"/>
      <c r="N186" s="11">
        <v>0.5</v>
      </c>
      <c r="O186" s="21">
        <v>10</v>
      </c>
      <c r="P186" s="16"/>
      <c r="Q186" s="17"/>
      <c r="R186" s="16"/>
      <c r="S186" s="17"/>
      <c r="T186" s="15">
        <f>K186*N186*O186</f>
        <v>157.5</v>
      </c>
    </row>
    <row r="187" spans="1:20" ht="15" customHeight="1">
      <c r="A187" s="34"/>
      <c r="B187" s="25" t="s">
        <v>57</v>
      </c>
      <c r="C187" s="5" t="s">
        <v>22</v>
      </c>
      <c r="D187" s="5" t="s">
        <v>90</v>
      </c>
      <c r="E187" s="2" t="s">
        <v>18</v>
      </c>
      <c r="F187" s="14">
        <v>0.8</v>
      </c>
      <c r="G187" s="14">
        <v>1.5</v>
      </c>
      <c r="H187" s="7">
        <f>F187*G187</f>
        <v>1.2000000000000002</v>
      </c>
      <c r="I187" s="4">
        <v>4</v>
      </c>
      <c r="J187" s="3"/>
      <c r="K187" s="7">
        <f>H187*I187</f>
        <v>4.800000000000001</v>
      </c>
      <c r="L187" s="21">
        <v>500</v>
      </c>
      <c r="M187" s="11">
        <v>0.65</v>
      </c>
      <c r="N187" s="23"/>
      <c r="O187" s="23"/>
      <c r="P187" s="17"/>
      <c r="Q187" s="17"/>
      <c r="R187" s="16"/>
      <c r="S187" s="17"/>
      <c r="T187" s="15">
        <f>K187*L187*M187</f>
        <v>1560.0000000000005</v>
      </c>
    </row>
    <row r="188" spans="1:20" ht="15" customHeight="1">
      <c r="A188" s="34"/>
      <c r="B188" s="25" t="s">
        <v>78</v>
      </c>
      <c r="C188" s="5" t="s">
        <v>75</v>
      </c>
      <c r="D188" s="22"/>
      <c r="E188" s="2" t="s">
        <v>18</v>
      </c>
      <c r="F188" s="14">
        <v>0.8</v>
      </c>
      <c r="G188" s="14">
        <v>1.5</v>
      </c>
      <c r="H188" s="7">
        <f>F188*G188</f>
        <v>1.2000000000000002</v>
      </c>
      <c r="I188" s="4">
        <v>4</v>
      </c>
      <c r="J188" s="23"/>
      <c r="K188" s="7">
        <f>H188</f>
        <v>1.2000000000000002</v>
      </c>
      <c r="L188" s="20"/>
      <c r="M188" s="20"/>
      <c r="N188" s="11">
        <v>3.5</v>
      </c>
      <c r="O188" s="21">
        <v>12</v>
      </c>
      <c r="P188" s="16"/>
      <c r="Q188" s="17"/>
      <c r="R188" s="16"/>
      <c r="S188" s="17"/>
      <c r="T188" s="15">
        <f>K188*N188*O188</f>
        <v>50.40000000000001</v>
      </c>
    </row>
    <row r="189" spans="1:20" ht="15" customHeight="1">
      <c r="A189" s="34"/>
      <c r="B189" s="25" t="s">
        <v>66</v>
      </c>
      <c r="C189" s="5" t="s">
        <v>40</v>
      </c>
      <c r="D189" s="22" t="s">
        <v>77</v>
      </c>
      <c r="E189" s="2" t="s">
        <v>18</v>
      </c>
      <c r="F189" s="20"/>
      <c r="G189" s="20"/>
      <c r="H189" s="20"/>
      <c r="I189" s="17"/>
      <c r="J189" s="23"/>
      <c r="K189" s="20"/>
      <c r="L189" s="20"/>
      <c r="M189" s="20"/>
      <c r="N189" s="23"/>
      <c r="O189" s="16"/>
      <c r="P189" s="19">
        <v>130</v>
      </c>
      <c r="Q189" s="19">
        <v>4</v>
      </c>
      <c r="R189" s="17"/>
      <c r="S189" s="17"/>
      <c r="T189" s="15">
        <v>800</v>
      </c>
    </row>
    <row r="190" spans="1:20" ht="15" customHeight="1">
      <c r="A190" s="34"/>
      <c r="B190" s="25" t="s">
        <v>68</v>
      </c>
      <c r="C190" s="5" t="s">
        <v>47</v>
      </c>
      <c r="D190" s="24">
        <v>0.25</v>
      </c>
      <c r="E190" s="2" t="s">
        <v>46</v>
      </c>
      <c r="F190" s="20"/>
      <c r="G190" s="20"/>
      <c r="H190" s="20"/>
      <c r="I190" s="4">
        <v>1</v>
      </c>
      <c r="J190" s="3"/>
      <c r="K190" s="20"/>
      <c r="L190" s="20"/>
      <c r="M190" s="20"/>
      <c r="N190" s="23"/>
      <c r="O190" s="23"/>
      <c r="P190" s="17"/>
      <c r="Q190" s="17"/>
      <c r="R190" s="16"/>
      <c r="S190" s="17"/>
      <c r="T190" s="15">
        <f>I190*430</f>
        <v>430</v>
      </c>
    </row>
    <row r="191" spans="1:20" ht="15" customHeight="1">
      <c r="A191" s="34"/>
      <c r="B191" s="25" t="s">
        <v>69</v>
      </c>
      <c r="C191" s="5" t="s">
        <v>49</v>
      </c>
      <c r="D191" s="22"/>
      <c r="E191" s="2"/>
      <c r="F191" s="14">
        <v>1</v>
      </c>
      <c r="G191" s="14">
        <v>28.7</v>
      </c>
      <c r="H191" s="10">
        <f>F191*G191</f>
        <v>28.7</v>
      </c>
      <c r="I191" s="17"/>
      <c r="J191" s="23"/>
      <c r="K191" s="20"/>
      <c r="L191" s="20"/>
      <c r="M191" s="20"/>
      <c r="N191" s="23"/>
      <c r="O191" s="23"/>
      <c r="P191" s="17"/>
      <c r="Q191" s="10">
        <f>H191/60</f>
        <v>0.47833333333333333</v>
      </c>
      <c r="R191" s="20"/>
      <c r="S191" s="15">
        <f>Q191*35</f>
        <v>16.741666666666667</v>
      </c>
      <c r="T191" s="15">
        <f>(T193*1000)-SUM(T186:T190)</f>
        <v>3758.379069767442</v>
      </c>
    </row>
    <row r="192" spans="1:20" ht="15" customHeight="1">
      <c r="A192" s="34"/>
      <c r="B192" s="25"/>
      <c r="C192" s="14" t="s">
        <v>71</v>
      </c>
      <c r="D192" s="31">
        <v>20</v>
      </c>
      <c r="E192" s="4" t="s">
        <v>70</v>
      </c>
      <c r="F192" s="4">
        <v>35</v>
      </c>
      <c r="G192" s="5" t="s">
        <v>72</v>
      </c>
      <c r="H192" s="15">
        <f>F192-D192</f>
        <v>15</v>
      </c>
      <c r="I192" s="16"/>
      <c r="J192" s="20"/>
      <c r="K192" s="17"/>
      <c r="L192" s="17"/>
      <c r="M192" s="17"/>
      <c r="N192" s="17"/>
      <c r="O192" s="2"/>
      <c r="P192" s="35" t="s">
        <v>88</v>
      </c>
      <c r="Q192" s="36"/>
      <c r="R192" s="36"/>
      <c r="S192" s="36"/>
      <c r="T192" s="31">
        <v>4304</v>
      </c>
    </row>
    <row r="193" spans="1:20" ht="15" customHeight="1">
      <c r="A193" s="34"/>
      <c r="B193" s="25"/>
      <c r="C193" s="26"/>
      <c r="D193" s="27"/>
      <c r="E193" s="28"/>
      <c r="F193" s="28"/>
      <c r="G193" s="28"/>
      <c r="H193" s="28"/>
      <c r="I193" s="29"/>
      <c r="J193" s="27"/>
      <c r="K193" s="28"/>
      <c r="L193" s="28"/>
      <c r="M193" s="28"/>
      <c r="N193" s="28"/>
      <c r="O193" s="30"/>
      <c r="P193" s="37" t="s">
        <v>89</v>
      </c>
      <c r="Q193" s="38"/>
      <c r="R193" s="38"/>
      <c r="S193" s="38"/>
      <c r="T193" s="10">
        <f>(T192*1.35)/860</f>
        <v>6.756279069767443</v>
      </c>
    </row>
    <row r="195" spans="1:20" ht="15" customHeight="1">
      <c r="A195" s="33" t="s">
        <v>101</v>
      </c>
      <c r="B195" s="25" t="s">
        <v>62</v>
      </c>
      <c r="C195" s="32" t="s">
        <v>33</v>
      </c>
      <c r="D195" s="22" t="s">
        <v>90</v>
      </c>
      <c r="E195" s="2" t="s">
        <v>18</v>
      </c>
      <c r="F195" s="14">
        <v>7.2</v>
      </c>
      <c r="G195" s="14">
        <v>3</v>
      </c>
      <c r="H195" s="10">
        <f>F195*G195</f>
        <v>21.6</v>
      </c>
      <c r="I195" s="4">
        <v>1</v>
      </c>
      <c r="J195" s="23"/>
      <c r="K195" s="10">
        <f>H195-J195</f>
        <v>21.6</v>
      </c>
      <c r="L195" s="20"/>
      <c r="M195" s="20"/>
      <c r="N195" s="11">
        <v>0.5</v>
      </c>
      <c r="O195" s="21">
        <v>10</v>
      </c>
      <c r="P195" s="16"/>
      <c r="Q195" s="17"/>
      <c r="R195" s="16"/>
      <c r="S195" s="17"/>
      <c r="T195" s="15">
        <f>K195*N195*O195</f>
        <v>108</v>
      </c>
    </row>
    <row r="196" spans="1:20" ht="15" customHeight="1">
      <c r="A196" s="34"/>
      <c r="B196" s="25" t="s">
        <v>57</v>
      </c>
      <c r="C196" s="5" t="s">
        <v>22</v>
      </c>
      <c r="D196" s="5" t="s">
        <v>90</v>
      </c>
      <c r="E196" s="2" t="s">
        <v>18</v>
      </c>
      <c r="F196" s="14">
        <v>0.8</v>
      </c>
      <c r="G196" s="14">
        <v>1.5</v>
      </c>
      <c r="H196" s="7">
        <f>F196*G196</f>
        <v>1.2000000000000002</v>
      </c>
      <c r="I196" s="4">
        <v>2</v>
      </c>
      <c r="J196" s="3"/>
      <c r="K196" s="7">
        <f>H196*I196</f>
        <v>2.4000000000000004</v>
      </c>
      <c r="L196" s="21">
        <v>500</v>
      </c>
      <c r="M196" s="11">
        <v>0.65</v>
      </c>
      <c r="N196" s="23"/>
      <c r="O196" s="23"/>
      <c r="P196" s="17"/>
      <c r="Q196" s="17"/>
      <c r="R196" s="16"/>
      <c r="S196" s="17"/>
      <c r="T196" s="15">
        <f>K196*L196*M196</f>
        <v>780.0000000000002</v>
      </c>
    </row>
    <row r="197" spans="1:20" ht="15" customHeight="1">
      <c r="A197" s="34"/>
      <c r="B197" s="25" t="s">
        <v>78</v>
      </c>
      <c r="C197" s="5" t="s">
        <v>75</v>
      </c>
      <c r="D197" s="22"/>
      <c r="E197" s="2" t="s">
        <v>18</v>
      </c>
      <c r="F197" s="14">
        <v>0.8</v>
      </c>
      <c r="G197" s="14">
        <v>1.5</v>
      </c>
      <c r="H197" s="7">
        <f>F197*G197</f>
        <v>1.2000000000000002</v>
      </c>
      <c r="I197" s="4">
        <v>2</v>
      </c>
      <c r="J197" s="23"/>
      <c r="K197" s="7">
        <f>H197</f>
        <v>1.2000000000000002</v>
      </c>
      <c r="L197" s="20"/>
      <c r="M197" s="20"/>
      <c r="N197" s="11">
        <v>3.5</v>
      </c>
      <c r="O197" s="21">
        <v>12</v>
      </c>
      <c r="P197" s="16"/>
      <c r="Q197" s="17"/>
      <c r="R197" s="16"/>
      <c r="S197" s="17"/>
      <c r="T197" s="15">
        <f>K197*N197*O197</f>
        <v>50.40000000000001</v>
      </c>
    </row>
    <row r="198" spans="1:20" ht="15" customHeight="1">
      <c r="A198" s="34"/>
      <c r="B198" s="25" t="s">
        <v>66</v>
      </c>
      <c r="C198" s="5" t="s">
        <v>40</v>
      </c>
      <c r="D198" s="22" t="s">
        <v>77</v>
      </c>
      <c r="E198" s="2" t="s">
        <v>18</v>
      </c>
      <c r="F198" s="20"/>
      <c r="G198" s="20"/>
      <c r="H198" s="20"/>
      <c r="I198" s="17"/>
      <c r="J198" s="23"/>
      <c r="K198" s="20"/>
      <c r="L198" s="20"/>
      <c r="M198" s="20"/>
      <c r="N198" s="23"/>
      <c r="O198" s="16"/>
      <c r="P198" s="19">
        <v>130</v>
      </c>
      <c r="Q198" s="19">
        <v>4</v>
      </c>
      <c r="R198" s="17"/>
      <c r="S198" s="17"/>
      <c r="T198" s="15">
        <v>800</v>
      </c>
    </row>
    <row r="199" spans="1:20" ht="15" customHeight="1">
      <c r="A199" s="34"/>
      <c r="B199" s="25" t="s">
        <v>68</v>
      </c>
      <c r="C199" s="5" t="s">
        <v>47</v>
      </c>
      <c r="D199" s="24">
        <v>0.25</v>
      </c>
      <c r="E199" s="2" t="s">
        <v>46</v>
      </c>
      <c r="F199" s="20"/>
      <c r="G199" s="20"/>
      <c r="H199" s="20"/>
      <c r="I199" s="4">
        <v>1</v>
      </c>
      <c r="J199" s="3"/>
      <c r="K199" s="20"/>
      <c r="L199" s="20"/>
      <c r="M199" s="20"/>
      <c r="N199" s="23"/>
      <c r="O199" s="23"/>
      <c r="P199" s="17"/>
      <c r="Q199" s="17"/>
      <c r="R199" s="16"/>
      <c r="S199" s="17"/>
      <c r="T199" s="15">
        <f>I199*430</f>
        <v>430</v>
      </c>
    </row>
    <row r="200" spans="1:20" ht="15" customHeight="1">
      <c r="A200" s="34"/>
      <c r="B200" s="25" t="s">
        <v>69</v>
      </c>
      <c r="C200" s="5" t="s">
        <v>49</v>
      </c>
      <c r="D200" s="22"/>
      <c r="E200" s="2"/>
      <c r="F200" s="14">
        <v>1</v>
      </c>
      <c r="G200" s="14">
        <v>13.4</v>
      </c>
      <c r="H200" s="10">
        <f>F200*G200</f>
        <v>13.4</v>
      </c>
      <c r="I200" s="17"/>
      <c r="J200" s="23"/>
      <c r="K200" s="20"/>
      <c r="L200" s="20"/>
      <c r="M200" s="20"/>
      <c r="N200" s="23"/>
      <c r="O200" s="23"/>
      <c r="P200" s="17"/>
      <c r="Q200" s="10">
        <f>H200/60</f>
        <v>0.22333333333333333</v>
      </c>
      <c r="R200" s="20"/>
      <c r="S200" s="15">
        <f>Q200*35</f>
        <v>7.816666666666666</v>
      </c>
      <c r="T200" s="15">
        <f>(T202*1000)-SUM(T195:T199)</f>
        <v>1010.3790697674422</v>
      </c>
    </row>
    <row r="201" spans="1:20" ht="15" customHeight="1">
      <c r="A201" s="34"/>
      <c r="B201" s="25"/>
      <c r="C201" s="14" t="s">
        <v>71</v>
      </c>
      <c r="D201" s="31">
        <v>20</v>
      </c>
      <c r="E201" s="4" t="s">
        <v>70</v>
      </c>
      <c r="F201" s="4">
        <v>35</v>
      </c>
      <c r="G201" s="5" t="s">
        <v>72</v>
      </c>
      <c r="H201" s="15">
        <f>F201-D201</f>
        <v>15</v>
      </c>
      <c r="I201" s="16"/>
      <c r="J201" s="20"/>
      <c r="K201" s="17"/>
      <c r="L201" s="17"/>
      <c r="M201" s="17"/>
      <c r="N201" s="17"/>
      <c r="O201" s="2"/>
      <c r="P201" s="35" t="s">
        <v>88</v>
      </c>
      <c r="Q201" s="36"/>
      <c r="R201" s="36"/>
      <c r="S201" s="36"/>
      <c r="T201" s="31">
        <v>2025</v>
      </c>
    </row>
    <row r="202" spans="1:20" ht="15" customHeight="1">
      <c r="A202" s="34"/>
      <c r="B202" s="25"/>
      <c r="C202" s="26"/>
      <c r="D202" s="27"/>
      <c r="E202" s="28"/>
      <c r="F202" s="28"/>
      <c r="G202" s="28"/>
      <c r="H202" s="28"/>
      <c r="I202" s="29"/>
      <c r="J202" s="27"/>
      <c r="K202" s="28"/>
      <c r="L202" s="28"/>
      <c r="M202" s="28"/>
      <c r="N202" s="28"/>
      <c r="O202" s="30"/>
      <c r="P202" s="37" t="s">
        <v>89</v>
      </c>
      <c r="Q202" s="38"/>
      <c r="R202" s="38"/>
      <c r="S202" s="38"/>
      <c r="T202" s="10">
        <f>(T201*1.35)/860</f>
        <v>3.178779069767442</v>
      </c>
    </row>
    <row r="204" spans="1:20" ht="15" customHeight="1">
      <c r="A204" s="33" t="s">
        <v>102</v>
      </c>
      <c r="B204" s="25" t="s">
        <v>62</v>
      </c>
      <c r="C204" s="32" t="s">
        <v>33</v>
      </c>
      <c r="D204" s="22" t="s">
        <v>90</v>
      </c>
      <c r="E204" s="2" t="s">
        <v>18</v>
      </c>
      <c r="F204" s="14">
        <v>17.7</v>
      </c>
      <c r="G204" s="14">
        <v>3</v>
      </c>
      <c r="H204" s="10">
        <f aca="true" t="shared" si="2" ref="H204:H210">F204*G204</f>
        <v>53.099999999999994</v>
      </c>
      <c r="I204" s="4">
        <v>1</v>
      </c>
      <c r="J204" s="23"/>
      <c r="K204" s="10">
        <f>H204-J204</f>
        <v>53.099999999999994</v>
      </c>
      <c r="L204" s="20"/>
      <c r="M204" s="20"/>
      <c r="N204" s="11">
        <v>0.5</v>
      </c>
      <c r="O204" s="21">
        <v>10</v>
      </c>
      <c r="P204" s="16"/>
      <c r="Q204" s="17"/>
      <c r="R204" s="16"/>
      <c r="S204" s="17"/>
      <c r="T204" s="15">
        <f>K204*N204*O204</f>
        <v>265.5</v>
      </c>
    </row>
    <row r="205" spans="1:20" ht="15" customHeight="1">
      <c r="A205" s="34"/>
      <c r="B205" s="25" t="s">
        <v>57</v>
      </c>
      <c r="C205" s="5" t="s">
        <v>22</v>
      </c>
      <c r="D205" s="5" t="s">
        <v>90</v>
      </c>
      <c r="E205" s="2" t="s">
        <v>18</v>
      </c>
      <c r="F205" s="14">
        <v>0.8</v>
      </c>
      <c r="G205" s="14">
        <v>1.5</v>
      </c>
      <c r="H205" s="7">
        <f t="shared" si="2"/>
        <v>1.2000000000000002</v>
      </c>
      <c r="I205" s="4">
        <v>2</v>
      </c>
      <c r="J205" s="3"/>
      <c r="K205" s="7">
        <f>H205*I205</f>
        <v>2.4000000000000004</v>
      </c>
      <c r="L205" s="21">
        <v>500</v>
      </c>
      <c r="M205" s="11">
        <v>0.65</v>
      </c>
      <c r="N205" s="23"/>
      <c r="O205" s="23"/>
      <c r="P205" s="17"/>
      <c r="Q205" s="17"/>
      <c r="R205" s="16"/>
      <c r="S205" s="17"/>
      <c r="T205" s="15">
        <f>K205*L205*M205</f>
        <v>780.0000000000002</v>
      </c>
    </row>
    <row r="206" spans="1:20" ht="15" customHeight="1">
      <c r="A206" s="34"/>
      <c r="B206" s="25" t="s">
        <v>57</v>
      </c>
      <c r="C206" s="5" t="s">
        <v>22</v>
      </c>
      <c r="D206" s="5" t="s">
        <v>90</v>
      </c>
      <c r="E206" s="2" t="s">
        <v>18</v>
      </c>
      <c r="F206" s="14">
        <v>2</v>
      </c>
      <c r="G206" s="14">
        <v>1.5</v>
      </c>
      <c r="H206" s="7">
        <f t="shared" si="2"/>
        <v>3</v>
      </c>
      <c r="I206" s="4">
        <v>1</v>
      </c>
      <c r="J206" s="3"/>
      <c r="K206" s="7">
        <f>H206*I206</f>
        <v>3</v>
      </c>
      <c r="L206" s="21">
        <v>500</v>
      </c>
      <c r="M206" s="11">
        <v>0.65</v>
      </c>
      <c r="N206" s="23"/>
      <c r="O206" s="23"/>
      <c r="P206" s="17"/>
      <c r="Q206" s="17"/>
      <c r="R206" s="16"/>
      <c r="S206" s="17"/>
      <c r="T206" s="15">
        <f>K206*L206*M206</f>
        <v>975</v>
      </c>
    </row>
    <row r="207" spans="1:20" ht="15" customHeight="1">
      <c r="A207" s="34"/>
      <c r="B207" s="25" t="s">
        <v>57</v>
      </c>
      <c r="C207" s="5" t="s">
        <v>22</v>
      </c>
      <c r="D207" s="5" t="s">
        <v>90</v>
      </c>
      <c r="E207" s="2" t="s">
        <v>18</v>
      </c>
      <c r="F207" s="14">
        <v>1.7</v>
      </c>
      <c r="G207" s="14">
        <v>2.9</v>
      </c>
      <c r="H207" s="7">
        <f t="shared" si="2"/>
        <v>4.93</v>
      </c>
      <c r="I207" s="4">
        <v>1</v>
      </c>
      <c r="J207" s="3"/>
      <c r="K207" s="7">
        <f>H207*I207</f>
        <v>4.93</v>
      </c>
      <c r="L207" s="21">
        <v>500</v>
      </c>
      <c r="M207" s="11">
        <v>0.65</v>
      </c>
      <c r="N207" s="23"/>
      <c r="O207" s="23"/>
      <c r="P207" s="17"/>
      <c r="Q207" s="17"/>
      <c r="R207" s="16"/>
      <c r="S207" s="17"/>
      <c r="T207" s="15">
        <f>K207*L207*M207</f>
        <v>1602.25</v>
      </c>
    </row>
    <row r="208" spans="1:20" ht="15" customHeight="1">
      <c r="A208" s="34"/>
      <c r="B208" s="25" t="s">
        <v>78</v>
      </c>
      <c r="C208" s="5" t="s">
        <v>75</v>
      </c>
      <c r="D208" s="22"/>
      <c r="E208" s="2" t="s">
        <v>18</v>
      </c>
      <c r="F208" s="14">
        <v>0.8</v>
      </c>
      <c r="G208" s="14">
        <v>1.5</v>
      </c>
      <c r="H208" s="7">
        <f t="shared" si="2"/>
        <v>1.2000000000000002</v>
      </c>
      <c r="I208" s="4">
        <v>2</v>
      </c>
      <c r="J208" s="23"/>
      <c r="K208" s="7">
        <f>H208</f>
        <v>1.2000000000000002</v>
      </c>
      <c r="L208" s="20"/>
      <c r="M208" s="20"/>
      <c r="N208" s="11">
        <v>3.5</v>
      </c>
      <c r="O208" s="21">
        <v>12</v>
      </c>
      <c r="P208" s="16"/>
      <c r="Q208" s="17"/>
      <c r="R208" s="16"/>
      <c r="S208" s="17"/>
      <c r="T208" s="15">
        <f>K208*N208*O208</f>
        <v>50.40000000000001</v>
      </c>
    </row>
    <row r="209" spans="1:20" ht="15" customHeight="1">
      <c r="A209" s="34"/>
      <c r="B209" s="25" t="s">
        <v>78</v>
      </c>
      <c r="C209" s="5" t="s">
        <v>75</v>
      </c>
      <c r="D209" s="22"/>
      <c r="E209" s="2" t="s">
        <v>18</v>
      </c>
      <c r="F209" s="14">
        <v>2</v>
      </c>
      <c r="G209" s="14">
        <v>1.5</v>
      </c>
      <c r="H209" s="7">
        <f t="shared" si="2"/>
        <v>3</v>
      </c>
      <c r="I209" s="4">
        <v>1</v>
      </c>
      <c r="J209" s="23"/>
      <c r="K209" s="7">
        <f>H209</f>
        <v>3</v>
      </c>
      <c r="L209" s="20"/>
      <c r="M209" s="20"/>
      <c r="N209" s="11">
        <v>3.5</v>
      </c>
      <c r="O209" s="21">
        <v>12</v>
      </c>
      <c r="P209" s="16"/>
      <c r="Q209" s="17"/>
      <c r="R209" s="16"/>
      <c r="S209" s="17"/>
      <c r="T209" s="15">
        <f>K209*N209*O209</f>
        <v>126</v>
      </c>
    </row>
    <row r="210" spans="1:20" ht="15" customHeight="1">
      <c r="A210" s="34"/>
      <c r="B210" s="25" t="s">
        <v>78</v>
      </c>
      <c r="C210" s="5" t="s">
        <v>75</v>
      </c>
      <c r="D210" s="22"/>
      <c r="E210" s="2" t="s">
        <v>18</v>
      </c>
      <c r="F210" s="14">
        <v>1.7</v>
      </c>
      <c r="G210" s="14">
        <v>2.9</v>
      </c>
      <c r="H210" s="7">
        <f t="shared" si="2"/>
        <v>4.93</v>
      </c>
      <c r="I210" s="4">
        <v>1</v>
      </c>
      <c r="J210" s="23"/>
      <c r="K210" s="7">
        <f>H210</f>
        <v>4.93</v>
      </c>
      <c r="L210" s="20"/>
      <c r="M210" s="20"/>
      <c r="N210" s="11">
        <v>3.5</v>
      </c>
      <c r="O210" s="21">
        <v>12</v>
      </c>
      <c r="P210" s="16"/>
      <c r="Q210" s="17"/>
      <c r="R210" s="16"/>
      <c r="S210" s="17"/>
      <c r="T210" s="15">
        <f>K210*N210*O210</f>
        <v>207.06</v>
      </c>
    </row>
    <row r="211" spans="1:20" ht="15" customHeight="1">
      <c r="A211" s="34"/>
      <c r="B211" s="25" t="s">
        <v>66</v>
      </c>
      <c r="C211" s="5" t="s">
        <v>40</v>
      </c>
      <c r="D211" s="22" t="s">
        <v>77</v>
      </c>
      <c r="E211" s="2" t="s">
        <v>18</v>
      </c>
      <c r="F211" s="20"/>
      <c r="G211" s="20"/>
      <c r="H211" s="20"/>
      <c r="I211" s="17"/>
      <c r="J211" s="23"/>
      <c r="K211" s="20"/>
      <c r="L211" s="20"/>
      <c r="M211" s="20"/>
      <c r="N211" s="23"/>
      <c r="O211" s="16"/>
      <c r="P211" s="19">
        <v>130</v>
      </c>
      <c r="Q211" s="19">
        <v>4</v>
      </c>
      <c r="R211" s="17"/>
      <c r="S211" s="17"/>
      <c r="T211" s="15">
        <v>800</v>
      </c>
    </row>
    <row r="212" spans="1:20" ht="15" customHeight="1">
      <c r="A212" s="34"/>
      <c r="B212" s="25" t="s">
        <v>68</v>
      </c>
      <c r="C212" s="5" t="s">
        <v>47</v>
      </c>
      <c r="D212" s="24">
        <v>0.25</v>
      </c>
      <c r="E212" s="2" t="s">
        <v>46</v>
      </c>
      <c r="F212" s="20"/>
      <c r="G212" s="20"/>
      <c r="H212" s="20"/>
      <c r="I212" s="4">
        <v>1</v>
      </c>
      <c r="J212" s="3"/>
      <c r="K212" s="20"/>
      <c r="L212" s="20"/>
      <c r="M212" s="20"/>
      <c r="N212" s="23"/>
      <c r="O212" s="23"/>
      <c r="P212" s="17"/>
      <c r="Q212" s="17"/>
      <c r="R212" s="16"/>
      <c r="S212" s="17"/>
      <c r="T212" s="15">
        <f>I212*430</f>
        <v>430</v>
      </c>
    </row>
    <row r="213" spans="1:20" ht="15" customHeight="1">
      <c r="A213" s="34"/>
      <c r="B213" s="25" t="s">
        <v>69</v>
      </c>
      <c r="C213" s="5" t="s">
        <v>49</v>
      </c>
      <c r="D213" s="22"/>
      <c r="E213" s="2"/>
      <c r="F213" s="14">
        <v>1</v>
      </c>
      <c r="G213" s="14">
        <v>82</v>
      </c>
      <c r="H213" s="10">
        <f>F213*G213</f>
        <v>82</v>
      </c>
      <c r="I213" s="17"/>
      <c r="J213" s="23"/>
      <c r="K213" s="20"/>
      <c r="L213" s="20"/>
      <c r="M213" s="20"/>
      <c r="N213" s="23"/>
      <c r="O213" s="23"/>
      <c r="P213" s="17"/>
      <c r="Q213" s="10">
        <f>H213/60</f>
        <v>1.3666666666666667</v>
      </c>
      <c r="R213" s="20"/>
      <c r="S213" s="15">
        <f>Q213*35</f>
        <v>47.833333333333336</v>
      </c>
      <c r="T213" s="15">
        <f>(T215*1000)-SUM(T204:T212)</f>
        <v>1333.2667441860467</v>
      </c>
    </row>
    <row r="214" spans="1:20" ht="15" customHeight="1">
      <c r="A214" s="34"/>
      <c r="B214" s="25"/>
      <c r="C214" s="14" t="s">
        <v>71</v>
      </c>
      <c r="D214" s="31">
        <v>20</v>
      </c>
      <c r="E214" s="4" t="s">
        <v>70</v>
      </c>
      <c r="F214" s="4">
        <v>35</v>
      </c>
      <c r="G214" s="5" t="s">
        <v>72</v>
      </c>
      <c r="H214" s="15">
        <f>F214-D214</f>
        <v>15</v>
      </c>
      <c r="I214" s="16"/>
      <c r="J214" s="20"/>
      <c r="K214" s="17"/>
      <c r="L214" s="17"/>
      <c r="M214" s="17"/>
      <c r="N214" s="17"/>
      <c r="O214" s="2"/>
      <c r="P214" s="35" t="s">
        <v>88</v>
      </c>
      <c r="Q214" s="36"/>
      <c r="R214" s="36"/>
      <c r="S214" s="36"/>
      <c r="T214" s="31">
        <v>4185</v>
      </c>
    </row>
    <row r="215" spans="1:20" ht="15" customHeight="1">
      <c r="A215" s="34"/>
      <c r="B215" s="25"/>
      <c r="C215" s="26"/>
      <c r="D215" s="27"/>
      <c r="E215" s="28"/>
      <c r="F215" s="28"/>
      <c r="G215" s="28"/>
      <c r="H215" s="28"/>
      <c r="I215" s="29"/>
      <c r="J215" s="27"/>
      <c r="K215" s="28"/>
      <c r="L215" s="28"/>
      <c r="M215" s="28"/>
      <c r="N215" s="28"/>
      <c r="O215" s="30"/>
      <c r="P215" s="37" t="s">
        <v>89</v>
      </c>
      <c r="Q215" s="38"/>
      <c r="R215" s="38"/>
      <c r="S215" s="38"/>
      <c r="T215" s="10">
        <f>(T214*1.35)/860</f>
        <v>6.569476744186047</v>
      </c>
    </row>
    <row r="217" spans="1:20" ht="15" customHeight="1">
      <c r="A217" s="33" t="s">
        <v>103</v>
      </c>
      <c r="B217" s="25" t="s">
        <v>62</v>
      </c>
      <c r="C217" s="32" t="s">
        <v>33</v>
      </c>
      <c r="D217" s="22" t="s">
        <v>83</v>
      </c>
      <c r="E217" s="2" t="s">
        <v>18</v>
      </c>
      <c r="F217" s="14">
        <v>3.2</v>
      </c>
      <c r="G217" s="14">
        <v>3</v>
      </c>
      <c r="H217" s="10">
        <f>F217*G217</f>
        <v>9.600000000000001</v>
      </c>
      <c r="I217" s="4">
        <v>1</v>
      </c>
      <c r="J217" s="23"/>
      <c r="K217" s="10">
        <f>H217-J217</f>
        <v>9.600000000000001</v>
      </c>
      <c r="L217" s="20"/>
      <c r="M217" s="20"/>
      <c r="N217" s="11">
        <v>0.5</v>
      </c>
      <c r="O217" s="21">
        <v>20</v>
      </c>
      <c r="P217" s="16"/>
      <c r="Q217" s="17"/>
      <c r="R217" s="16"/>
      <c r="S217" s="17"/>
      <c r="T217" s="15">
        <f>K217*N217*O217</f>
        <v>96.00000000000001</v>
      </c>
    </row>
    <row r="218" spans="1:20" ht="15" customHeight="1">
      <c r="A218" s="34"/>
      <c r="B218" s="25" t="s">
        <v>57</v>
      </c>
      <c r="C218" s="5" t="s">
        <v>22</v>
      </c>
      <c r="D218" s="5" t="s">
        <v>83</v>
      </c>
      <c r="E218" s="2" t="s">
        <v>18</v>
      </c>
      <c r="F218" s="14">
        <v>2</v>
      </c>
      <c r="G218" s="14">
        <v>1.5</v>
      </c>
      <c r="H218" s="7">
        <f>F218*G218</f>
        <v>3</v>
      </c>
      <c r="I218" s="4">
        <v>1</v>
      </c>
      <c r="J218" s="3"/>
      <c r="K218" s="7">
        <f>H218*I218</f>
        <v>3</v>
      </c>
      <c r="L218" s="21">
        <v>500</v>
      </c>
      <c r="M218" s="11">
        <v>0.65</v>
      </c>
      <c r="N218" s="23"/>
      <c r="O218" s="23"/>
      <c r="P218" s="17"/>
      <c r="Q218" s="17"/>
      <c r="R218" s="16"/>
      <c r="S218" s="17"/>
      <c r="T218" s="15">
        <f>K218*L218*M218</f>
        <v>975</v>
      </c>
    </row>
    <row r="219" spans="1:20" ht="15" customHeight="1">
      <c r="A219" s="34"/>
      <c r="B219" s="25" t="s">
        <v>78</v>
      </c>
      <c r="C219" s="5" t="s">
        <v>75</v>
      </c>
      <c r="D219" s="22"/>
      <c r="E219" s="2" t="s">
        <v>18</v>
      </c>
      <c r="F219" s="14">
        <v>2</v>
      </c>
      <c r="G219" s="14">
        <v>1.5</v>
      </c>
      <c r="H219" s="7">
        <f>F219*G219</f>
        <v>3</v>
      </c>
      <c r="I219" s="4">
        <v>1</v>
      </c>
      <c r="J219" s="23"/>
      <c r="K219" s="7">
        <f>H219</f>
        <v>3</v>
      </c>
      <c r="L219" s="20"/>
      <c r="M219" s="20"/>
      <c r="N219" s="11">
        <v>3.5</v>
      </c>
      <c r="O219" s="21">
        <v>12</v>
      </c>
      <c r="P219" s="16"/>
      <c r="Q219" s="17"/>
      <c r="R219" s="16"/>
      <c r="S219" s="17"/>
      <c r="T219" s="15">
        <f>K219*N219*O219</f>
        <v>126</v>
      </c>
    </row>
    <row r="220" spans="1:20" ht="15" customHeight="1">
      <c r="A220" s="34"/>
      <c r="B220" s="25" t="s">
        <v>66</v>
      </c>
      <c r="C220" s="5" t="s">
        <v>40</v>
      </c>
      <c r="D220" s="22" t="s">
        <v>77</v>
      </c>
      <c r="E220" s="2" t="s">
        <v>18</v>
      </c>
      <c r="F220" s="20"/>
      <c r="G220" s="20"/>
      <c r="H220" s="20"/>
      <c r="I220" s="17"/>
      <c r="J220" s="23"/>
      <c r="K220" s="20"/>
      <c r="L220" s="20"/>
      <c r="M220" s="20"/>
      <c r="N220" s="23"/>
      <c r="O220" s="16"/>
      <c r="P220" s="19">
        <v>130</v>
      </c>
      <c r="Q220" s="19">
        <v>4</v>
      </c>
      <c r="R220" s="17"/>
      <c r="S220" s="17"/>
      <c r="T220" s="15">
        <v>800</v>
      </c>
    </row>
    <row r="221" spans="1:20" ht="15" customHeight="1">
      <c r="A221" s="34"/>
      <c r="B221" s="25" t="s">
        <v>68</v>
      </c>
      <c r="C221" s="5" t="s">
        <v>47</v>
      </c>
      <c r="D221" s="24">
        <v>0.25</v>
      </c>
      <c r="E221" s="2" t="s">
        <v>46</v>
      </c>
      <c r="F221" s="20"/>
      <c r="G221" s="20"/>
      <c r="H221" s="20"/>
      <c r="I221" s="4">
        <v>1</v>
      </c>
      <c r="J221" s="3"/>
      <c r="K221" s="20"/>
      <c r="L221" s="20"/>
      <c r="M221" s="20"/>
      <c r="N221" s="23"/>
      <c r="O221" s="23"/>
      <c r="P221" s="17"/>
      <c r="Q221" s="17"/>
      <c r="R221" s="16"/>
      <c r="S221" s="17"/>
      <c r="T221" s="15">
        <f>I221*430</f>
        <v>430</v>
      </c>
    </row>
    <row r="222" spans="1:20" ht="15" customHeight="1">
      <c r="A222" s="34"/>
      <c r="B222" s="25" t="s">
        <v>69</v>
      </c>
      <c r="C222" s="5" t="s">
        <v>49</v>
      </c>
      <c r="D222" s="22"/>
      <c r="E222" s="2"/>
      <c r="F222" s="14">
        <v>1</v>
      </c>
      <c r="G222" s="14">
        <v>12.9</v>
      </c>
      <c r="H222" s="10">
        <f>F222*G222</f>
        <v>12.9</v>
      </c>
      <c r="I222" s="17"/>
      <c r="J222" s="23"/>
      <c r="K222" s="20"/>
      <c r="L222" s="20"/>
      <c r="M222" s="20"/>
      <c r="N222" s="23"/>
      <c r="O222" s="23"/>
      <c r="P222" s="17"/>
      <c r="Q222" s="10">
        <f>H222/60</f>
        <v>0.215</v>
      </c>
      <c r="R222" s="20"/>
      <c r="S222" s="15">
        <f>Q222*35</f>
        <v>7.5249999999999995</v>
      </c>
      <c r="T222" s="15">
        <f>(T224*1000)-SUM(T217:T221)</f>
        <v>586.953488372093</v>
      </c>
    </row>
    <row r="223" spans="1:20" ht="15" customHeight="1">
      <c r="A223" s="34"/>
      <c r="B223" s="25"/>
      <c r="C223" s="14" t="s">
        <v>71</v>
      </c>
      <c r="D223" s="31">
        <v>20</v>
      </c>
      <c r="E223" s="4" t="s">
        <v>70</v>
      </c>
      <c r="F223" s="4">
        <v>35</v>
      </c>
      <c r="G223" s="5" t="s">
        <v>72</v>
      </c>
      <c r="H223" s="15">
        <f>F223-D223</f>
        <v>15</v>
      </c>
      <c r="I223" s="16"/>
      <c r="J223" s="20"/>
      <c r="K223" s="17"/>
      <c r="L223" s="17"/>
      <c r="M223" s="17"/>
      <c r="N223" s="17"/>
      <c r="O223" s="2"/>
      <c r="P223" s="35" t="s">
        <v>88</v>
      </c>
      <c r="Q223" s="36"/>
      <c r="R223" s="36"/>
      <c r="S223" s="36"/>
      <c r="T223" s="31">
        <v>1920</v>
      </c>
    </row>
    <row r="224" spans="1:20" ht="15" customHeight="1">
      <c r="A224" s="34"/>
      <c r="B224" s="25"/>
      <c r="C224" s="26"/>
      <c r="D224" s="27"/>
      <c r="E224" s="28"/>
      <c r="F224" s="28"/>
      <c r="G224" s="28"/>
      <c r="H224" s="28"/>
      <c r="I224" s="29"/>
      <c r="J224" s="27"/>
      <c r="K224" s="28"/>
      <c r="L224" s="28"/>
      <c r="M224" s="28"/>
      <c r="N224" s="28"/>
      <c r="O224" s="30"/>
      <c r="P224" s="37" t="s">
        <v>89</v>
      </c>
      <c r="Q224" s="38"/>
      <c r="R224" s="38"/>
      <c r="S224" s="38"/>
      <c r="T224" s="10">
        <f>(T223*1.35)/860</f>
        <v>3.013953488372093</v>
      </c>
    </row>
    <row r="226" spans="1:20" ht="15" customHeight="1">
      <c r="A226" s="33" t="s">
        <v>104</v>
      </c>
      <c r="B226" s="25" t="s">
        <v>62</v>
      </c>
      <c r="C226" s="32" t="s">
        <v>33</v>
      </c>
      <c r="D226" s="22" t="s">
        <v>83</v>
      </c>
      <c r="E226" s="2" t="s">
        <v>18</v>
      </c>
      <c r="F226" s="14">
        <v>10.8</v>
      </c>
      <c r="G226" s="14">
        <v>3</v>
      </c>
      <c r="H226" s="10">
        <f>F226*G226</f>
        <v>32.400000000000006</v>
      </c>
      <c r="I226" s="4">
        <v>1</v>
      </c>
      <c r="J226" s="23"/>
      <c r="K226" s="10">
        <f>H226-J226</f>
        <v>32.400000000000006</v>
      </c>
      <c r="L226" s="20"/>
      <c r="M226" s="20"/>
      <c r="N226" s="11">
        <v>0.5</v>
      </c>
      <c r="O226" s="21">
        <v>20</v>
      </c>
      <c r="P226" s="16"/>
      <c r="Q226" s="17"/>
      <c r="R226" s="16"/>
      <c r="S226" s="17"/>
      <c r="T226" s="15">
        <f>K226*N226*O226</f>
        <v>324.00000000000006</v>
      </c>
    </row>
    <row r="227" spans="1:20" ht="15" customHeight="1">
      <c r="A227" s="34"/>
      <c r="B227" s="25" t="s">
        <v>57</v>
      </c>
      <c r="C227" s="5" t="s">
        <v>22</v>
      </c>
      <c r="D227" s="5" t="s">
        <v>83</v>
      </c>
      <c r="E227" s="2" t="s">
        <v>18</v>
      </c>
      <c r="F227" s="14">
        <v>0.8</v>
      </c>
      <c r="G227" s="14">
        <v>1.5</v>
      </c>
      <c r="H227" s="7">
        <f>F227*G227</f>
        <v>1.2000000000000002</v>
      </c>
      <c r="I227" s="4">
        <v>4</v>
      </c>
      <c r="J227" s="3"/>
      <c r="K227" s="7">
        <f>H227*I227</f>
        <v>4.800000000000001</v>
      </c>
      <c r="L227" s="21">
        <v>500</v>
      </c>
      <c r="M227" s="11">
        <v>0.65</v>
      </c>
      <c r="N227" s="23"/>
      <c r="O227" s="23"/>
      <c r="P227" s="17"/>
      <c r="Q227" s="17"/>
      <c r="R227" s="16"/>
      <c r="S227" s="17"/>
      <c r="T227" s="15">
        <f>K227*L227*M227</f>
        <v>1560.0000000000005</v>
      </c>
    </row>
    <row r="228" spans="1:20" ht="15" customHeight="1">
      <c r="A228" s="34"/>
      <c r="B228" s="25" t="s">
        <v>78</v>
      </c>
      <c r="C228" s="5" t="s">
        <v>75</v>
      </c>
      <c r="D228" s="22"/>
      <c r="E228" s="2" t="s">
        <v>18</v>
      </c>
      <c r="F228" s="14">
        <v>0.8</v>
      </c>
      <c r="G228" s="14">
        <v>1.5</v>
      </c>
      <c r="H228" s="7">
        <f>F228*G228</f>
        <v>1.2000000000000002</v>
      </c>
      <c r="I228" s="4">
        <v>4</v>
      </c>
      <c r="J228" s="23"/>
      <c r="K228" s="7">
        <f>H228</f>
        <v>1.2000000000000002</v>
      </c>
      <c r="L228" s="20"/>
      <c r="M228" s="20"/>
      <c r="N228" s="11">
        <v>3.5</v>
      </c>
      <c r="O228" s="21">
        <v>12</v>
      </c>
      <c r="P228" s="16"/>
      <c r="Q228" s="17"/>
      <c r="R228" s="16"/>
      <c r="S228" s="17"/>
      <c r="T228" s="15">
        <f>K228*N228*O228</f>
        <v>50.40000000000001</v>
      </c>
    </row>
    <row r="229" spans="1:20" ht="15" customHeight="1">
      <c r="A229" s="34"/>
      <c r="B229" s="25" t="s">
        <v>66</v>
      </c>
      <c r="C229" s="5" t="s">
        <v>40</v>
      </c>
      <c r="D229" s="22" t="s">
        <v>77</v>
      </c>
      <c r="E229" s="2" t="s">
        <v>18</v>
      </c>
      <c r="F229" s="20"/>
      <c r="G229" s="20"/>
      <c r="H229" s="20"/>
      <c r="I229" s="17"/>
      <c r="J229" s="23"/>
      <c r="K229" s="20"/>
      <c r="L229" s="20"/>
      <c r="M229" s="20"/>
      <c r="N229" s="23"/>
      <c r="O229" s="16"/>
      <c r="P229" s="19">
        <v>130</v>
      </c>
      <c r="Q229" s="19">
        <v>4</v>
      </c>
      <c r="R229" s="17"/>
      <c r="S229" s="17"/>
      <c r="T229" s="15">
        <v>800</v>
      </c>
    </row>
    <row r="230" spans="1:20" ht="15" customHeight="1">
      <c r="A230" s="34"/>
      <c r="B230" s="25" t="s">
        <v>68</v>
      </c>
      <c r="C230" s="5" t="s">
        <v>47</v>
      </c>
      <c r="D230" s="24">
        <v>0.25</v>
      </c>
      <c r="E230" s="2" t="s">
        <v>46</v>
      </c>
      <c r="F230" s="20"/>
      <c r="G230" s="20"/>
      <c r="H230" s="20"/>
      <c r="I230" s="4">
        <v>1</v>
      </c>
      <c r="J230" s="3"/>
      <c r="K230" s="20"/>
      <c r="L230" s="20"/>
      <c r="M230" s="20"/>
      <c r="N230" s="23"/>
      <c r="O230" s="23"/>
      <c r="P230" s="17"/>
      <c r="Q230" s="17"/>
      <c r="R230" s="16"/>
      <c r="S230" s="17"/>
      <c r="T230" s="15">
        <f>I230*430</f>
        <v>430</v>
      </c>
    </row>
    <row r="231" spans="1:20" ht="15" customHeight="1">
      <c r="A231" s="34"/>
      <c r="B231" s="25" t="s">
        <v>69</v>
      </c>
      <c r="C231" s="5" t="s">
        <v>49</v>
      </c>
      <c r="D231" s="22"/>
      <c r="E231" s="2"/>
      <c r="F231" s="14">
        <v>1</v>
      </c>
      <c r="G231" s="14">
        <v>28.7</v>
      </c>
      <c r="H231" s="10">
        <f>F231*G231</f>
        <v>28.7</v>
      </c>
      <c r="I231" s="17"/>
      <c r="J231" s="23"/>
      <c r="K231" s="20"/>
      <c r="L231" s="20"/>
      <c r="M231" s="20"/>
      <c r="N231" s="23"/>
      <c r="O231" s="23"/>
      <c r="P231" s="17"/>
      <c r="Q231" s="10">
        <f>H231/60</f>
        <v>0.47833333333333333</v>
      </c>
      <c r="R231" s="20"/>
      <c r="S231" s="15">
        <f>Q231*35</f>
        <v>16.741666666666667</v>
      </c>
      <c r="T231" s="15">
        <f>(T233*1000)-SUM(T226:T230)</f>
        <v>3193.158139534884</v>
      </c>
    </row>
    <row r="232" spans="1:20" ht="15" customHeight="1">
      <c r="A232" s="34"/>
      <c r="B232" s="25"/>
      <c r="C232" s="14" t="s">
        <v>71</v>
      </c>
      <c r="D232" s="31">
        <v>20</v>
      </c>
      <c r="E232" s="4" t="s">
        <v>70</v>
      </c>
      <c r="F232" s="4">
        <v>35</v>
      </c>
      <c r="G232" s="5" t="s">
        <v>72</v>
      </c>
      <c r="H232" s="15">
        <f>F232-D232</f>
        <v>15</v>
      </c>
      <c r="I232" s="16"/>
      <c r="J232" s="20"/>
      <c r="K232" s="17"/>
      <c r="L232" s="17"/>
      <c r="M232" s="17"/>
      <c r="N232" s="17"/>
      <c r="O232" s="2"/>
      <c r="P232" s="35" t="s">
        <v>88</v>
      </c>
      <c r="Q232" s="36"/>
      <c r="R232" s="36"/>
      <c r="S232" s="36"/>
      <c r="T232" s="31">
        <v>4050</v>
      </c>
    </row>
    <row r="233" spans="1:20" ht="15" customHeight="1">
      <c r="A233" s="34"/>
      <c r="B233" s="25"/>
      <c r="C233" s="26"/>
      <c r="D233" s="27"/>
      <c r="E233" s="28"/>
      <c r="F233" s="28"/>
      <c r="G233" s="28"/>
      <c r="H233" s="28"/>
      <c r="I233" s="29"/>
      <c r="J233" s="27"/>
      <c r="K233" s="28"/>
      <c r="L233" s="28"/>
      <c r="M233" s="28"/>
      <c r="N233" s="28"/>
      <c r="O233" s="30"/>
      <c r="P233" s="37" t="s">
        <v>89</v>
      </c>
      <c r="Q233" s="38"/>
      <c r="R233" s="38"/>
      <c r="S233" s="38"/>
      <c r="T233" s="10">
        <f>(T232*1.35)/860</f>
        <v>6.357558139534884</v>
      </c>
    </row>
    <row r="235" spans="1:20" ht="15" customHeight="1">
      <c r="A235" s="50" t="s">
        <v>21</v>
      </c>
      <c r="B235" s="50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51" t="s">
        <v>15</v>
      </c>
      <c r="S235" s="51"/>
      <c r="T235" s="6">
        <v>3</v>
      </c>
    </row>
    <row r="236" spans="1:20" ht="15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51" t="s">
        <v>16</v>
      </c>
      <c r="S236" s="51"/>
      <c r="T236" s="6" t="s">
        <v>105</v>
      </c>
    </row>
    <row r="237" spans="1:20" ht="15" customHeight="1">
      <c r="A237" s="40" t="s">
        <v>19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51" t="s">
        <v>17</v>
      </c>
      <c r="S237" s="51"/>
      <c r="T237" s="6"/>
    </row>
    <row r="238" spans="1:20" ht="15" customHeight="1">
      <c r="A238" s="40" t="s">
        <v>10</v>
      </c>
      <c r="B238" s="40"/>
      <c r="C238" s="40"/>
      <c r="D238" s="40"/>
      <c r="E238" s="40"/>
      <c r="F238" s="40" t="s">
        <v>11</v>
      </c>
      <c r="G238" s="40"/>
      <c r="H238" s="40"/>
      <c r="I238" s="40"/>
      <c r="J238" s="40"/>
      <c r="K238" s="46" t="s">
        <v>53</v>
      </c>
      <c r="L238" s="47"/>
      <c r="M238" s="47"/>
      <c r="N238" s="47"/>
      <c r="O238" s="47"/>
      <c r="P238" s="47"/>
      <c r="Q238" s="47"/>
      <c r="R238" s="47"/>
      <c r="S238" s="47"/>
      <c r="T238" s="42" t="s">
        <v>31</v>
      </c>
    </row>
    <row r="239" spans="1:20" ht="15" customHeight="1">
      <c r="A239" s="45" t="s">
        <v>128</v>
      </c>
      <c r="B239" s="45" t="s">
        <v>55</v>
      </c>
      <c r="C239" s="42" t="s">
        <v>23</v>
      </c>
      <c r="D239" s="48" t="s">
        <v>0</v>
      </c>
      <c r="E239" s="45" t="s">
        <v>1</v>
      </c>
      <c r="F239" s="45" t="s">
        <v>3</v>
      </c>
      <c r="G239" s="42" t="s">
        <v>4</v>
      </c>
      <c r="H239" s="45" t="s">
        <v>5</v>
      </c>
      <c r="I239" s="45" t="s">
        <v>6</v>
      </c>
      <c r="J239" s="45" t="s">
        <v>8</v>
      </c>
      <c r="K239" s="42" t="s">
        <v>9</v>
      </c>
      <c r="L239" s="42" t="s">
        <v>25</v>
      </c>
      <c r="M239" s="42" t="s">
        <v>28</v>
      </c>
      <c r="N239" s="42" t="s">
        <v>12</v>
      </c>
      <c r="O239" s="42" t="s">
        <v>29</v>
      </c>
      <c r="P239" s="42" t="s">
        <v>41</v>
      </c>
      <c r="Q239" s="42" t="s">
        <v>43</v>
      </c>
      <c r="R239" s="42" t="s">
        <v>79</v>
      </c>
      <c r="S239" s="42" t="s">
        <v>80</v>
      </c>
      <c r="T239" s="42"/>
    </row>
    <row r="240" spans="1:20" ht="15" customHeight="1">
      <c r="A240" s="40"/>
      <c r="B240" s="40"/>
      <c r="C240" s="40"/>
      <c r="D240" s="34"/>
      <c r="E240" s="40"/>
      <c r="F240" s="40"/>
      <c r="G240" s="41"/>
      <c r="H240" s="40"/>
      <c r="I240" s="40"/>
      <c r="J240" s="40"/>
      <c r="K240" s="41"/>
      <c r="L240" s="41"/>
      <c r="M240" s="41"/>
      <c r="N240" s="41"/>
      <c r="O240" s="41"/>
      <c r="P240" s="41"/>
      <c r="Q240" s="41"/>
      <c r="R240" s="41"/>
      <c r="S240" s="41"/>
      <c r="T240" s="42"/>
    </row>
    <row r="241" spans="1:20" ht="15" customHeight="1">
      <c r="A241" s="40"/>
      <c r="B241" s="40"/>
      <c r="C241" s="40"/>
      <c r="D241" s="34"/>
      <c r="E241" s="40"/>
      <c r="F241" s="40"/>
      <c r="G241" s="41"/>
      <c r="H241" s="40"/>
      <c r="I241" s="40"/>
      <c r="J241" s="40"/>
      <c r="K241" s="41"/>
      <c r="L241" s="41"/>
      <c r="M241" s="41"/>
      <c r="N241" s="41"/>
      <c r="O241" s="41"/>
      <c r="P241" s="41"/>
      <c r="Q241" s="41"/>
      <c r="R241" s="41"/>
      <c r="S241" s="41"/>
      <c r="T241" s="42"/>
    </row>
    <row r="242" spans="1:20" ht="15" customHeight="1">
      <c r="A242" s="40"/>
      <c r="B242" s="40"/>
      <c r="C242" s="40"/>
      <c r="D242" s="34"/>
      <c r="E242" s="40"/>
      <c r="F242" s="40"/>
      <c r="G242" s="41"/>
      <c r="H242" s="40"/>
      <c r="I242" s="40"/>
      <c r="J242" s="40"/>
      <c r="K242" s="41"/>
      <c r="L242" s="41"/>
      <c r="M242" s="41"/>
      <c r="N242" s="41"/>
      <c r="O242" s="41"/>
      <c r="P242" s="41"/>
      <c r="Q242" s="41"/>
      <c r="R242" s="41"/>
      <c r="S242" s="41"/>
      <c r="T242" s="42"/>
    </row>
    <row r="243" spans="1:20" ht="15" customHeight="1">
      <c r="A243" s="40"/>
      <c r="B243" s="40"/>
      <c r="C243" s="40"/>
      <c r="D243" s="49"/>
      <c r="E243" s="40"/>
      <c r="F243" s="40"/>
      <c r="G243" s="41"/>
      <c r="H243" s="40"/>
      <c r="I243" s="40"/>
      <c r="J243" s="40"/>
      <c r="K243" s="41"/>
      <c r="L243" s="41"/>
      <c r="M243" s="41"/>
      <c r="N243" s="41"/>
      <c r="O243" s="41"/>
      <c r="P243" s="41"/>
      <c r="Q243" s="41"/>
      <c r="R243" s="41"/>
      <c r="S243" s="41"/>
      <c r="T243" s="42"/>
    </row>
    <row r="244" spans="1:20" ht="15" customHeight="1">
      <c r="A244" s="40"/>
      <c r="B244" s="40"/>
      <c r="C244" s="40"/>
      <c r="D244" s="43"/>
      <c r="E244" s="40" t="s">
        <v>2</v>
      </c>
      <c r="F244" s="40" t="s">
        <v>20</v>
      </c>
      <c r="G244" s="40" t="s">
        <v>20</v>
      </c>
      <c r="H244" s="40" t="s">
        <v>13</v>
      </c>
      <c r="I244" s="40" t="s">
        <v>7</v>
      </c>
      <c r="J244" s="40" t="s">
        <v>13</v>
      </c>
      <c r="K244" s="40" t="s">
        <v>13</v>
      </c>
      <c r="L244" s="40" t="s">
        <v>24</v>
      </c>
      <c r="M244" s="40"/>
      <c r="N244" s="6" t="s">
        <v>30</v>
      </c>
      <c r="O244" s="39" t="s">
        <v>14</v>
      </c>
      <c r="P244" s="41" t="s">
        <v>42</v>
      </c>
      <c r="Q244" s="39"/>
      <c r="R244" s="39" t="s">
        <v>30</v>
      </c>
      <c r="S244" s="39" t="s">
        <v>51</v>
      </c>
      <c r="T244" s="40" t="s">
        <v>30</v>
      </c>
    </row>
    <row r="245" spans="1:20" ht="15" customHeight="1">
      <c r="A245" s="40"/>
      <c r="B245" s="40"/>
      <c r="C245" s="40"/>
      <c r="D245" s="44"/>
      <c r="E245" s="40"/>
      <c r="F245" s="40"/>
      <c r="G245" s="40"/>
      <c r="H245" s="40"/>
      <c r="I245" s="40"/>
      <c r="J245" s="40"/>
      <c r="K245" s="40"/>
      <c r="L245" s="40"/>
      <c r="M245" s="40"/>
      <c r="N245" s="6" t="s">
        <v>34</v>
      </c>
      <c r="O245" s="40"/>
      <c r="P245" s="40"/>
      <c r="Q245" s="40"/>
      <c r="R245" s="40"/>
      <c r="S245" s="40"/>
      <c r="T245" s="40"/>
    </row>
    <row r="246" spans="1:20" ht="15" customHeight="1">
      <c r="A246" s="33" t="s">
        <v>106</v>
      </c>
      <c r="B246" s="25" t="s">
        <v>62</v>
      </c>
      <c r="C246" s="32" t="s">
        <v>33</v>
      </c>
      <c r="D246" s="22" t="s">
        <v>82</v>
      </c>
      <c r="E246" s="2" t="s">
        <v>18</v>
      </c>
      <c r="F246" s="14">
        <v>7.6</v>
      </c>
      <c r="G246" s="14">
        <v>3</v>
      </c>
      <c r="H246" s="10">
        <f>F246*G246</f>
        <v>22.799999999999997</v>
      </c>
      <c r="I246" s="4">
        <v>1</v>
      </c>
      <c r="J246" s="23"/>
      <c r="K246" s="10">
        <f>H246-J246</f>
        <v>22.799999999999997</v>
      </c>
      <c r="L246" s="20"/>
      <c r="M246" s="20"/>
      <c r="N246" s="11">
        <v>0.5</v>
      </c>
      <c r="O246" s="21">
        <v>10</v>
      </c>
      <c r="P246" s="16"/>
      <c r="Q246" s="17"/>
      <c r="R246" s="16"/>
      <c r="S246" s="17"/>
      <c r="T246" s="15">
        <f>K246*N246*O246</f>
        <v>113.99999999999999</v>
      </c>
    </row>
    <row r="247" spans="1:20" ht="15" customHeight="1">
      <c r="A247" s="34"/>
      <c r="B247" s="25" t="s">
        <v>57</v>
      </c>
      <c r="C247" s="5" t="s">
        <v>22</v>
      </c>
      <c r="D247" s="5" t="s">
        <v>90</v>
      </c>
      <c r="E247" s="2" t="s">
        <v>18</v>
      </c>
      <c r="F247" s="14">
        <v>0.8</v>
      </c>
      <c r="G247" s="14">
        <v>1.5</v>
      </c>
      <c r="H247" s="7">
        <f>F247*G247</f>
        <v>1.2000000000000002</v>
      </c>
      <c r="I247" s="4">
        <v>3</v>
      </c>
      <c r="J247" s="3"/>
      <c r="K247" s="7">
        <f>H247*I247</f>
        <v>3.6000000000000005</v>
      </c>
      <c r="L247" s="21">
        <v>500</v>
      </c>
      <c r="M247" s="11">
        <v>0.65</v>
      </c>
      <c r="N247" s="23"/>
      <c r="O247" s="23"/>
      <c r="P247" s="17"/>
      <c r="Q247" s="17"/>
      <c r="R247" s="16"/>
      <c r="S247" s="17"/>
      <c r="T247" s="15">
        <f>K247*L247*M247</f>
        <v>1170.0000000000002</v>
      </c>
    </row>
    <row r="248" spans="1:20" ht="15" customHeight="1">
      <c r="A248" s="34"/>
      <c r="B248" s="25" t="s">
        <v>78</v>
      </c>
      <c r="C248" s="5" t="s">
        <v>75</v>
      </c>
      <c r="D248" s="22"/>
      <c r="E248" s="2" t="s">
        <v>18</v>
      </c>
      <c r="F248" s="14">
        <v>0.8</v>
      </c>
      <c r="G248" s="14">
        <v>1.5</v>
      </c>
      <c r="H248" s="7">
        <f>F248*G248</f>
        <v>1.2000000000000002</v>
      </c>
      <c r="I248" s="4">
        <v>3</v>
      </c>
      <c r="J248" s="23"/>
      <c r="K248" s="7">
        <f>H248</f>
        <v>1.2000000000000002</v>
      </c>
      <c r="L248" s="20"/>
      <c r="M248" s="20"/>
      <c r="N248" s="11">
        <v>3.5</v>
      </c>
      <c r="O248" s="21">
        <v>12</v>
      </c>
      <c r="P248" s="16"/>
      <c r="Q248" s="17"/>
      <c r="R248" s="16"/>
      <c r="S248" s="17"/>
      <c r="T248" s="15">
        <f>K248*N248*O248</f>
        <v>50.40000000000001</v>
      </c>
    </row>
    <row r="249" spans="1:20" ht="15" customHeight="1">
      <c r="A249" s="34"/>
      <c r="B249" s="25" t="s">
        <v>66</v>
      </c>
      <c r="C249" s="5" t="s">
        <v>40</v>
      </c>
      <c r="D249" s="22" t="s">
        <v>77</v>
      </c>
      <c r="E249" s="2" t="s">
        <v>18</v>
      </c>
      <c r="F249" s="20"/>
      <c r="G249" s="20"/>
      <c r="H249" s="20"/>
      <c r="I249" s="17"/>
      <c r="J249" s="23"/>
      <c r="K249" s="20"/>
      <c r="L249" s="20"/>
      <c r="M249" s="20"/>
      <c r="N249" s="23"/>
      <c r="O249" s="16"/>
      <c r="P249" s="19">
        <v>130</v>
      </c>
      <c r="Q249" s="19">
        <v>4</v>
      </c>
      <c r="R249" s="17"/>
      <c r="S249" s="17"/>
      <c r="T249" s="15">
        <v>800</v>
      </c>
    </row>
    <row r="250" spans="1:20" ht="15" customHeight="1">
      <c r="A250" s="34"/>
      <c r="B250" s="25" t="s">
        <v>68</v>
      </c>
      <c r="C250" s="5" t="s">
        <v>47</v>
      </c>
      <c r="D250" s="24">
        <v>0.25</v>
      </c>
      <c r="E250" s="2" t="s">
        <v>46</v>
      </c>
      <c r="F250" s="20"/>
      <c r="G250" s="20"/>
      <c r="H250" s="20"/>
      <c r="I250" s="4">
        <v>1</v>
      </c>
      <c r="J250" s="3"/>
      <c r="K250" s="20"/>
      <c r="L250" s="20"/>
      <c r="M250" s="20"/>
      <c r="N250" s="23"/>
      <c r="O250" s="23"/>
      <c r="P250" s="17"/>
      <c r="Q250" s="17"/>
      <c r="R250" s="16"/>
      <c r="S250" s="17"/>
      <c r="T250" s="15">
        <f>I250*430</f>
        <v>430</v>
      </c>
    </row>
    <row r="251" spans="1:20" ht="15" customHeight="1">
      <c r="A251" s="34"/>
      <c r="B251" s="25" t="s">
        <v>69</v>
      </c>
      <c r="C251" s="5" t="s">
        <v>49</v>
      </c>
      <c r="D251" s="22"/>
      <c r="E251" s="2"/>
      <c r="F251" s="14">
        <v>1</v>
      </c>
      <c r="G251" s="14">
        <v>14.4</v>
      </c>
      <c r="H251" s="10">
        <f>F251*G251</f>
        <v>14.4</v>
      </c>
      <c r="I251" s="17"/>
      <c r="J251" s="23"/>
      <c r="K251" s="20"/>
      <c r="L251" s="20"/>
      <c r="M251" s="20"/>
      <c r="N251" s="23"/>
      <c r="O251" s="23"/>
      <c r="P251" s="17"/>
      <c r="Q251" s="10">
        <f>H251/60</f>
        <v>0.24000000000000002</v>
      </c>
      <c r="R251" s="20"/>
      <c r="S251" s="15">
        <f>Q251*35</f>
        <v>8.4</v>
      </c>
      <c r="T251" s="15">
        <f>(T253*1000)-SUM(T246:T250)</f>
        <v>944.0302325581392</v>
      </c>
    </row>
    <row r="252" spans="1:20" ht="15" customHeight="1">
      <c r="A252" s="34"/>
      <c r="B252" s="25"/>
      <c r="C252" s="14" t="s">
        <v>71</v>
      </c>
      <c r="D252" s="31">
        <v>20</v>
      </c>
      <c r="E252" s="4" t="s">
        <v>70</v>
      </c>
      <c r="F252" s="4">
        <v>35</v>
      </c>
      <c r="G252" s="5" t="s">
        <v>72</v>
      </c>
      <c r="H252" s="15">
        <f>F252-D252</f>
        <v>15</v>
      </c>
      <c r="I252" s="16"/>
      <c r="J252" s="20"/>
      <c r="K252" s="17"/>
      <c r="L252" s="17"/>
      <c r="M252" s="17"/>
      <c r="N252" s="17"/>
      <c r="O252" s="2"/>
      <c r="P252" s="35" t="s">
        <v>88</v>
      </c>
      <c r="Q252" s="36"/>
      <c r="R252" s="36"/>
      <c r="S252" s="36"/>
      <c r="T252" s="31">
        <v>2235</v>
      </c>
    </row>
    <row r="253" spans="1:20" ht="15" customHeight="1">
      <c r="A253" s="34"/>
      <c r="B253" s="25"/>
      <c r="C253" s="26"/>
      <c r="D253" s="27"/>
      <c r="E253" s="28"/>
      <c r="F253" s="28"/>
      <c r="G253" s="28"/>
      <c r="H253" s="28"/>
      <c r="I253" s="29"/>
      <c r="J253" s="27"/>
      <c r="K253" s="28"/>
      <c r="L253" s="28"/>
      <c r="M253" s="28"/>
      <c r="N253" s="28"/>
      <c r="O253" s="30"/>
      <c r="P253" s="37" t="s">
        <v>89</v>
      </c>
      <c r="Q253" s="38"/>
      <c r="R253" s="38"/>
      <c r="S253" s="38"/>
      <c r="T253" s="10">
        <f>(T252*1.35)/860</f>
        <v>3.5084302325581396</v>
      </c>
    </row>
    <row r="255" spans="1:20" ht="15" customHeight="1">
      <c r="A255" s="33" t="s">
        <v>107</v>
      </c>
      <c r="B255" s="25" t="s">
        <v>62</v>
      </c>
      <c r="C255" s="32" t="s">
        <v>33</v>
      </c>
      <c r="D255" s="22" t="s">
        <v>82</v>
      </c>
      <c r="E255" s="2" t="s">
        <v>18</v>
      </c>
      <c r="F255" s="14">
        <v>3.1</v>
      </c>
      <c r="G255" s="14">
        <v>3</v>
      </c>
      <c r="H255" s="10">
        <f>F255*G255</f>
        <v>9.3</v>
      </c>
      <c r="I255" s="4">
        <v>1</v>
      </c>
      <c r="J255" s="23"/>
      <c r="K255" s="10">
        <f>H255-J255</f>
        <v>9.3</v>
      </c>
      <c r="L255" s="20"/>
      <c r="M255" s="20"/>
      <c r="N255" s="11">
        <v>0.5</v>
      </c>
      <c r="O255" s="21">
        <v>10</v>
      </c>
      <c r="P255" s="16"/>
      <c r="Q255" s="17"/>
      <c r="R255" s="16"/>
      <c r="S255" s="17"/>
      <c r="T255" s="15">
        <f>K255*N255*O255</f>
        <v>46.5</v>
      </c>
    </row>
    <row r="256" spans="1:20" ht="15" customHeight="1">
      <c r="A256" s="34"/>
      <c r="B256" s="25" t="s">
        <v>57</v>
      </c>
      <c r="C256" s="5" t="s">
        <v>22</v>
      </c>
      <c r="D256" s="5" t="s">
        <v>90</v>
      </c>
      <c r="E256" s="2" t="s">
        <v>18</v>
      </c>
      <c r="F256" s="14">
        <v>0.8</v>
      </c>
      <c r="G256" s="14">
        <v>1.5</v>
      </c>
      <c r="H256" s="7">
        <f>F256*G256</f>
        <v>1.2000000000000002</v>
      </c>
      <c r="I256" s="4">
        <v>2</v>
      </c>
      <c r="J256" s="3"/>
      <c r="K256" s="7">
        <f>H256*I256</f>
        <v>2.4000000000000004</v>
      </c>
      <c r="L256" s="21">
        <v>500</v>
      </c>
      <c r="M256" s="11">
        <v>0.65</v>
      </c>
      <c r="N256" s="23"/>
      <c r="O256" s="23"/>
      <c r="P256" s="17"/>
      <c r="Q256" s="17"/>
      <c r="R256" s="16"/>
      <c r="S256" s="17"/>
      <c r="T256" s="15">
        <f>K256*L256*M256</f>
        <v>780.0000000000002</v>
      </c>
    </row>
    <row r="257" spans="1:20" ht="15" customHeight="1">
      <c r="A257" s="34"/>
      <c r="B257" s="25" t="s">
        <v>78</v>
      </c>
      <c r="C257" s="5" t="s">
        <v>75</v>
      </c>
      <c r="D257" s="22"/>
      <c r="E257" s="2" t="s">
        <v>18</v>
      </c>
      <c r="F257" s="14">
        <v>0.8</v>
      </c>
      <c r="G257" s="14">
        <v>1.5</v>
      </c>
      <c r="H257" s="7">
        <f>F257*G257</f>
        <v>1.2000000000000002</v>
      </c>
      <c r="I257" s="4">
        <v>2</v>
      </c>
      <c r="J257" s="23"/>
      <c r="K257" s="7">
        <f>H257</f>
        <v>1.2000000000000002</v>
      </c>
      <c r="L257" s="20"/>
      <c r="M257" s="20"/>
      <c r="N257" s="11">
        <v>3.5</v>
      </c>
      <c r="O257" s="21">
        <v>12</v>
      </c>
      <c r="P257" s="16"/>
      <c r="Q257" s="17"/>
      <c r="R257" s="16"/>
      <c r="S257" s="17"/>
      <c r="T257" s="15">
        <f>K257*N257*O257</f>
        <v>50.40000000000001</v>
      </c>
    </row>
    <row r="258" spans="1:20" ht="15" customHeight="1">
      <c r="A258" s="34"/>
      <c r="B258" s="25" t="s">
        <v>66</v>
      </c>
      <c r="C258" s="5" t="s">
        <v>40</v>
      </c>
      <c r="D258" s="22" t="s">
        <v>77</v>
      </c>
      <c r="E258" s="2" t="s">
        <v>18</v>
      </c>
      <c r="F258" s="20"/>
      <c r="G258" s="20"/>
      <c r="H258" s="20"/>
      <c r="I258" s="17"/>
      <c r="J258" s="23"/>
      <c r="K258" s="20"/>
      <c r="L258" s="20"/>
      <c r="M258" s="20"/>
      <c r="N258" s="23"/>
      <c r="O258" s="16"/>
      <c r="P258" s="19">
        <v>130</v>
      </c>
      <c r="Q258" s="19">
        <v>4</v>
      </c>
      <c r="R258" s="17"/>
      <c r="S258" s="17"/>
      <c r="T258" s="15">
        <v>800</v>
      </c>
    </row>
    <row r="259" spans="1:20" ht="15" customHeight="1">
      <c r="A259" s="34"/>
      <c r="B259" s="25" t="s">
        <v>68</v>
      </c>
      <c r="C259" s="5" t="s">
        <v>47</v>
      </c>
      <c r="D259" s="24">
        <v>0.25</v>
      </c>
      <c r="E259" s="2" t="s">
        <v>46</v>
      </c>
      <c r="F259" s="20"/>
      <c r="G259" s="20"/>
      <c r="H259" s="20"/>
      <c r="I259" s="4">
        <v>1</v>
      </c>
      <c r="J259" s="3"/>
      <c r="K259" s="20"/>
      <c r="L259" s="20"/>
      <c r="M259" s="20"/>
      <c r="N259" s="23"/>
      <c r="O259" s="23"/>
      <c r="P259" s="17"/>
      <c r="Q259" s="17"/>
      <c r="R259" s="16"/>
      <c r="S259" s="17"/>
      <c r="T259" s="15">
        <f>I259*430</f>
        <v>430</v>
      </c>
    </row>
    <row r="260" spans="1:20" ht="15" customHeight="1">
      <c r="A260" s="34"/>
      <c r="B260" s="25" t="s">
        <v>69</v>
      </c>
      <c r="C260" s="5" t="s">
        <v>49</v>
      </c>
      <c r="D260" s="22"/>
      <c r="E260" s="2"/>
      <c r="F260" s="14">
        <v>1</v>
      </c>
      <c r="G260" s="14">
        <v>14.4</v>
      </c>
      <c r="H260" s="10">
        <f>F260*G260</f>
        <v>14.4</v>
      </c>
      <c r="I260" s="17"/>
      <c r="J260" s="23"/>
      <c r="K260" s="20"/>
      <c r="L260" s="20"/>
      <c r="M260" s="20"/>
      <c r="N260" s="23"/>
      <c r="O260" s="23"/>
      <c r="P260" s="17"/>
      <c r="Q260" s="10">
        <f>H260/60</f>
        <v>0.24000000000000002</v>
      </c>
      <c r="R260" s="20"/>
      <c r="S260" s="15">
        <f>Q260*35</f>
        <v>8.4</v>
      </c>
      <c r="T260" s="15">
        <f>(T262*1000)-SUM(T255:T259)</f>
        <v>1189.6116279069765</v>
      </c>
    </row>
    <row r="261" spans="1:20" ht="15" customHeight="1">
      <c r="A261" s="34"/>
      <c r="B261" s="25"/>
      <c r="C261" s="14" t="s">
        <v>71</v>
      </c>
      <c r="D261" s="31">
        <v>20</v>
      </c>
      <c r="E261" s="4" t="s">
        <v>70</v>
      </c>
      <c r="F261" s="4">
        <v>35</v>
      </c>
      <c r="G261" s="5" t="s">
        <v>72</v>
      </c>
      <c r="H261" s="15">
        <f>F261-D261</f>
        <v>15</v>
      </c>
      <c r="I261" s="16"/>
      <c r="J261" s="20"/>
      <c r="K261" s="17"/>
      <c r="L261" s="17"/>
      <c r="M261" s="17"/>
      <c r="N261" s="17"/>
      <c r="O261" s="2"/>
      <c r="P261" s="35" t="s">
        <v>88</v>
      </c>
      <c r="Q261" s="36"/>
      <c r="R261" s="36"/>
      <c r="S261" s="36"/>
      <c r="T261" s="31">
        <v>2100</v>
      </c>
    </row>
    <row r="262" spans="1:20" ht="15" customHeight="1">
      <c r="A262" s="34"/>
      <c r="B262" s="25"/>
      <c r="C262" s="26"/>
      <c r="D262" s="27"/>
      <c r="E262" s="28"/>
      <c r="F262" s="28"/>
      <c r="G262" s="28"/>
      <c r="H262" s="28"/>
      <c r="I262" s="29"/>
      <c r="J262" s="27"/>
      <c r="K262" s="28"/>
      <c r="L262" s="28"/>
      <c r="M262" s="28"/>
      <c r="N262" s="28"/>
      <c r="O262" s="30"/>
      <c r="P262" s="37" t="s">
        <v>89</v>
      </c>
      <c r="Q262" s="38"/>
      <c r="R262" s="38"/>
      <c r="S262" s="38"/>
      <c r="T262" s="10">
        <f>(T261*1.35)/860</f>
        <v>3.296511627906977</v>
      </c>
    </row>
    <row r="264" spans="1:20" ht="15" customHeight="1">
      <c r="A264" s="33" t="s">
        <v>108</v>
      </c>
      <c r="B264" s="25" t="s">
        <v>62</v>
      </c>
      <c r="C264" s="32" t="s">
        <v>33</v>
      </c>
      <c r="D264" s="22" t="s">
        <v>83</v>
      </c>
      <c r="E264" s="2" t="s">
        <v>18</v>
      </c>
      <c r="F264" s="14">
        <v>7.6</v>
      </c>
      <c r="G264" s="14">
        <v>3</v>
      </c>
      <c r="H264" s="10">
        <f>F264*G264</f>
        <v>22.799999999999997</v>
      </c>
      <c r="I264" s="4">
        <v>1</v>
      </c>
      <c r="J264" s="23"/>
      <c r="K264" s="10">
        <f>H264-J264</f>
        <v>22.799999999999997</v>
      </c>
      <c r="L264" s="20"/>
      <c r="M264" s="20"/>
      <c r="N264" s="11">
        <v>0.5</v>
      </c>
      <c r="O264" s="21">
        <v>20</v>
      </c>
      <c r="P264" s="16"/>
      <c r="Q264" s="17"/>
      <c r="R264" s="16"/>
      <c r="S264" s="17"/>
      <c r="T264" s="15">
        <f>K264*N264*O264</f>
        <v>227.99999999999997</v>
      </c>
    </row>
    <row r="265" spans="1:20" ht="15" customHeight="1">
      <c r="A265" s="34"/>
      <c r="B265" s="25" t="s">
        <v>57</v>
      </c>
      <c r="C265" s="5" t="s">
        <v>22</v>
      </c>
      <c r="D265" s="5" t="s">
        <v>83</v>
      </c>
      <c r="E265" s="2" t="s">
        <v>18</v>
      </c>
      <c r="F265" s="14">
        <v>0.8</v>
      </c>
      <c r="G265" s="14">
        <v>1.5</v>
      </c>
      <c r="H265" s="7">
        <f>F265*G265</f>
        <v>1.2000000000000002</v>
      </c>
      <c r="I265" s="4">
        <v>3</v>
      </c>
      <c r="J265" s="3"/>
      <c r="K265" s="7">
        <f>H265*I265</f>
        <v>3.6000000000000005</v>
      </c>
      <c r="L265" s="21">
        <v>500</v>
      </c>
      <c r="M265" s="11">
        <v>0.65</v>
      </c>
      <c r="N265" s="23"/>
      <c r="O265" s="23"/>
      <c r="P265" s="17"/>
      <c r="Q265" s="17"/>
      <c r="R265" s="16"/>
      <c r="S265" s="17"/>
      <c r="T265" s="15">
        <f>K265*L265*M265</f>
        <v>1170.0000000000002</v>
      </c>
    </row>
    <row r="266" spans="1:20" ht="15" customHeight="1">
      <c r="A266" s="34"/>
      <c r="B266" s="25" t="s">
        <v>78</v>
      </c>
      <c r="C266" s="5" t="s">
        <v>75</v>
      </c>
      <c r="D266" s="22"/>
      <c r="E266" s="2" t="s">
        <v>18</v>
      </c>
      <c r="F266" s="14">
        <v>0.8</v>
      </c>
      <c r="G266" s="14">
        <v>1.5</v>
      </c>
      <c r="H266" s="7">
        <f>F266*G266</f>
        <v>1.2000000000000002</v>
      </c>
      <c r="I266" s="4">
        <v>3</v>
      </c>
      <c r="J266" s="23"/>
      <c r="K266" s="7">
        <f>H266</f>
        <v>1.2000000000000002</v>
      </c>
      <c r="L266" s="20"/>
      <c r="M266" s="20"/>
      <c r="N266" s="11">
        <v>3.5</v>
      </c>
      <c r="O266" s="21">
        <v>12</v>
      </c>
      <c r="P266" s="16"/>
      <c r="Q266" s="17"/>
      <c r="R266" s="16"/>
      <c r="S266" s="17"/>
      <c r="T266" s="15">
        <f>K266*N266*O266</f>
        <v>50.40000000000001</v>
      </c>
    </row>
    <row r="267" spans="1:20" ht="15" customHeight="1">
      <c r="A267" s="34"/>
      <c r="B267" s="25" t="s">
        <v>66</v>
      </c>
      <c r="C267" s="5" t="s">
        <v>40</v>
      </c>
      <c r="D267" s="22" t="s">
        <v>77</v>
      </c>
      <c r="E267" s="2" t="s">
        <v>18</v>
      </c>
      <c r="F267" s="20"/>
      <c r="G267" s="20"/>
      <c r="H267" s="20"/>
      <c r="I267" s="17"/>
      <c r="J267" s="23"/>
      <c r="K267" s="20"/>
      <c r="L267" s="20"/>
      <c r="M267" s="20"/>
      <c r="N267" s="23"/>
      <c r="O267" s="16"/>
      <c r="P267" s="19">
        <v>130</v>
      </c>
      <c r="Q267" s="19">
        <v>4</v>
      </c>
      <c r="R267" s="17"/>
      <c r="S267" s="17"/>
      <c r="T267" s="15">
        <v>800</v>
      </c>
    </row>
    <row r="268" spans="1:20" ht="15" customHeight="1">
      <c r="A268" s="34"/>
      <c r="B268" s="25" t="s">
        <v>68</v>
      </c>
      <c r="C268" s="5" t="s">
        <v>47</v>
      </c>
      <c r="D268" s="24">
        <v>0.25</v>
      </c>
      <c r="E268" s="2" t="s">
        <v>46</v>
      </c>
      <c r="F268" s="20"/>
      <c r="G268" s="20"/>
      <c r="H268" s="20"/>
      <c r="I268" s="4">
        <v>1</v>
      </c>
      <c r="J268" s="3"/>
      <c r="K268" s="20"/>
      <c r="L268" s="20"/>
      <c r="M268" s="20"/>
      <c r="N268" s="23"/>
      <c r="O268" s="23"/>
      <c r="P268" s="17"/>
      <c r="Q268" s="17"/>
      <c r="R268" s="16"/>
      <c r="S268" s="17"/>
      <c r="T268" s="15">
        <f>I268*430</f>
        <v>430</v>
      </c>
    </row>
    <row r="269" spans="1:20" ht="15" customHeight="1">
      <c r="A269" s="34"/>
      <c r="B269" s="25" t="s">
        <v>69</v>
      </c>
      <c r="C269" s="5" t="s">
        <v>49</v>
      </c>
      <c r="D269" s="22"/>
      <c r="E269" s="2"/>
      <c r="F269" s="14">
        <v>1</v>
      </c>
      <c r="G269" s="14">
        <v>12.7</v>
      </c>
      <c r="H269" s="10">
        <f>F269*G269</f>
        <v>12.7</v>
      </c>
      <c r="I269" s="17"/>
      <c r="J269" s="23"/>
      <c r="K269" s="20"/>
      <c r="L269" s="20"/>
      <c r="M269" s="20"/>
      <c r="N269" s="23"/>
      <c r="O269" s="23"/>
      <c r="P269" s="17"/>
      <c r="Q269" s="10">
        <f>H269/60</f>
        <v>0.21166666666666664</v>
      </c>
      <c r="R269" s="20"/>
      <c r="S269" s="15">
        <f>Q269*35</f>
        <v>7.408333333333332</v>
      </c>
      <c r="T269" s="15">
        <f>(T271*1000)-SUM(T264:T268)</f>
        <v>326.1348837209298</v>
      </c>
    </row>
    <row r="270" spans="1:20" ht="15" customHeight="1">
      <c r="A270" s="34"/>
      <c r="B270" s="25"/>
      <c r="C270" s="14" t="s">
        <v>71</v>
      </c>
      <c r="D270" s="31">
        <v>20</v>
      </c>
      <c r="E270" s="4" t="s">
        <v>70</v>
      </c>
      <c r="F270" s="4">
        <v>35</v>
      </c>
      <c r="G270" s="5" t="s">
        <v>72</v>
      </c>
      <c r="H270" s="15">
        <f>F270-D270</f>
        <v>15</v>
      </c>
      <c r="I270" s="16"/>
      <c r="J270" s="20"/>
      <c r="K270" s="17"/>
      <c r="L270" s="17"/>
      <c r="M270" s="17"/>
      <c r="N270" s="17"/>
      <c r="O270" s="2"/>
      <c r="P270" s="35" t="s">
        <v>88</v>
      </c>
      <c r="Q270" s="36"/>
      <c r="R270" s="36"/>
      <c r="S270" s="36"/>
      <c r="T270" s="31">
        <v>1914</v>
      </c>
    </row>
    <row r="271" spans="1:20" ht="15" customHeight="1">
      <c r="A271" s="34"/>
      <c r="B271" s="25"/>
      <c r="C271" s="26"/>
      <c r="D271" s="27"/>
      <c r="E271" s="28"/>
      <c r="F271" s="28"/>
      <c r="G271" s="28"/>
      <c r="H271" s="28"/>
      <c r="I271" s="29"/>
      <c r="J271" s="27"/>
      <c r="K271" s="28"/>
      <c r="L271" s="28"/>
      <c r="M271" s="28"/>
      <c r="N271" s="28"/>
      <c r="O271" s="30"/>
      <c r="P271" s="37" t="s">
        <v>89</v>
      </c>
      <c r="Q271" s="38"/>
      <c r="R271" s="38"/>
      <c r="S271" s="38"/>
      <c r="T271" s="10">
        <f>(T270*1.35)/860</f>
        <v>3.0045348837209302</v>
      </c>
    </row>
    <row r="273" spans="1:20" ht="15" customHeight="1">
      <c r="A273" s="33" t="s">
        <v>109</v>
      </c>
      <c r="B273" s="25" t="s">
        <v>62</v>
      </c>
      <c r="C273" s="32" t="s">
        <v>33</v>
      </c>
      <c r="D273" s="22" t="s">
        <v>83</v>
      </c>
      <c r="E273" s="2" t="s">
        <v>18</v>
      </c>
      <c r="F273" s="14">
        <v>3.1</v>
      </c>
      <c r="G273" s="14">
        <v>3</v>
      </c>
      <c r="H273" s="10">
        <f>F273*G273</f>
        <v>9.3</v>
      </c>
      <c r="I273" s="4">
        <v>1</v>
      </c>
      <c r="J273" s="23"/>
      <c r="K273" s="10">
        <f>H273-J273</f>
        <v>9.3</v>
      </c>
      <c r="L273" s="20"/>
      <c r="M273" s="20"/>
      <c r="N273" s="11">
        <v>0.5</v>
      </c>
      <c r="O273" s="21">
        <v>20</v>
      </c>
      <c r="P273" s="16"/>
      <c r="Q273" s="17"/>
      <c r="R273" s="16"/>
      <c r="S273" s="17"/>
      <c r="T273" s="15">
        <f>K273*N273*O273</f>
        <v>93</v>
      </c>
    </row>
    <row r="274" spans="1:20" ht="15" customHeight="1">
      <c r="A274" s="34"/>
      <c r="B274" s="25" t="s">
        <v>57</v>
      </c>
      <c r="C274" s="5" t="s">
        <v>22</v>
      </c>
      <c r="D274" s="5" t="s">
        <v>83</v>
      </c>
      <c r="E274" s="2" t="s">
        <v>18</v>
      </c>
      <c r="F274" s="14">
        <v>0.8</v>
      </c>
      <c r="G274" s="14">
        <v>1.5</v>
      </c>
      <c r="H274" s="7">
        <f>F274*G274</f>
        <v>1.2000000000000002</v>
      </c>
      <c r="I274" s="4">
        <v>2</v>
      </c>
      <c r="J274" s="3"/>
      <c r="K274" s="7">
        <f>H274*I274</f>
        <v>2.4000000000000004</v>
      </c>
      <c r="L274" s="21">
        <v>500</v>
      </c>
      <c r="M274" s="11">
        <v>0.65</v>
      </c>
      <c r="N274" s="23"/>
      <c r="O274" s="23"/>
      <c r="P274" s="17"/>
      <c r="Q274" s="17"/>
      <c r="R274" s="16"/>
      <c r="S274" s="17"/>
      <c r="T274" s="15">
        <f>K274*L274*M274</f>
        <v>780.0000000000002</v>
      </c>
    </row>
    <row r="275" spans="1:20" ht="15" customHeight="1">
      <c r="A275" s="34"/>
      <c r="B275" s="25" t="s">
        <v>78</v>
      </c>
      <c r="C275" s="5" t="s">
        <v>75</v>
      </c>
      <c r="D275" s="22"/>
      <c r="E275" s="2" t="s">
        <v>18</v>
      </c>
      <c r="F275" s="14">
        <v>0.8</v>
      </c>
      <c r="G275" s="14">
        <v>1.5</v>
      </c>
      <c r="H275" s="7">
        <f>F275*G275</f>
        <v>1.2000000000000002</v>
      </c>
      <c r="I275" s="4">
        <v>2</v>
      </c>
      <c r="J275" s="23"/>
      <c r="K275" s="7">
        <f>H275</f>
        <v>1.2000000000000002</v>
      </c>
      <c r="L275" s="20"/>
      <c r="M275" s="20"/>
      <c r="N275" s="11">
        <v>3.5</v>
      </c>
      <c r="O275" s="21">
        <v>12</v>
      </c>
      <c r="P275" s="16"/>
      <c r="Q275" s="17"/>
      <c r="R275" s="16"/>
      <c r="S275" s="17"/>
      <c r="T275" s="15">
        <f>K275*N275*O275</f>
        <v>50.40000000000001</v>
      </c>
    </row>
    <row r="276" spans="1:20" ht="15" customHeight="1">
      <c r="A276" s="34"/>
      <c r="B276" s="25" t="s">
        <v>66</v>
      </c>
      <c r="C276" s="5" t="s">
        <v>40</v>
      </c>
      <c r="D276" s="22" t="s">
        <v>77</v>
      </c>
      <c r="E276" s="2" t="s">
        <v>18</v>
      </c>
      <c r="F276" s="20"/>
      <c r="G276" s="20"/>
      <c r="H276" s="20"/>
      <c r="I276" s="17"/>
      <c r="J276" s="23"/>
      <c r="K276" s="20"/>
      <c r="L276" s="20"/>
      <c r="M276" s="20"/>
      <c r="N276" s="23"/>
      <c r="O276" s="16"/>
      <c r="P276" s="19">
        <v>130</v>
      </c>
      <c r="Q276" s="19">
        <v>4</v>
      </c>
      <c r="R276" s="17"/>
      <c r="S276" s="17"/>
      <c r="T276" s="15">
        <v>800</v>
      </c>
    </row>
    <row r="277" spans="1:20" ht="15" customHeight="1">
      <c r="A277" s="34"/>
      <c r="B277" s="25" t="s">
        <v>68</v>
      </c>
      <c r="C277" s="5" t="s">
        <v>47</v>
      </c>
      <c r="D277" s="24">
        <v>0.25</v>
      </c>
      <c r="E277" s="2" t="s">
        <v>46</v>
      </c>
      <c r="F277" s="20"/>
      <c r="G277" s="20"/>
      <c r="H277" s="20"/>
      <c r="I277" s="4">
        <v>1</v>
      </c>
      <c r="J277" s="3"/>
      <c r="K277" s="20"/>
      <c r="L277" s="20"/>
      <c r="M277" s="20"/>
      <c r="N277" s="23"/>
      <c r="O277" s="23"/>
      <c r="P277" s="17"/>
      <c r="Q277" s="17"/>
      <c r="R277" s="16"/>
      <c r="S277" s="17"/>
      <c r="T277" s="15">
        <f>I277*430</f>
        <v>430</v>
      </c>
    </row>
    <row r="278" spans="1:20" ht="15" customHeight="1">
      <c r="A278" s="34"/>
      <c r="B278" s="25" t="s">
        <v>69</v>
      </c>
      <c r="C278" s="5" t="s">
        <v>49</v>
      </c>
      <c r="D278" s="22"/>
      <c r="E278" s="2"/>
      <c r="F278" s="14">
        <v>1</v>
      </c>
      <c r="G278" s="14">
        <v>13.6</v>
      </c>
      <c r="H278" s="10">
        <f>F278*G278</f>
        <v>13.6</v>
      </c>
      <c r="I278" s="17"/>
      <c r="J278" s="23"/>
      <c r="K278" s="20"/>
      <c r="L278" s="20"/>
      <c r="M278" s="20"/>
      <c r="N278" s="23"/>
      <c r="O278" s="23"/>
      <c r="P278" s="17"/>
      <c r="Q278" s="10">
        <f>H278/60</f>
        <v>0.22666666666666666</v>
      </c>
      <c r="R278" s="20"/>
      <c r="S278" s="15">
        <f>Q278*35</f>
        <v>7.933333333333333</v>
      </c>
      <c r="T278" s="15">
        <f>(T280*1000)-SUM(T273:T277)</f>
        <v>1045.7860465116278</v>
      </c>
    </row>
    <row r="279" spans="1:20" ht="15" customHeight="1">
      <c r="A279" s="34"/>
      <c r="B279" s="25"/>
      <c r="C279" s="14" t="s">
        <v>71</v>
      </c>
      <c r="D279" s="31">
        <v>20</v>
      </c>
      <c r="E279" s="4" t="s">
        <v>70</v>
      </c>
      <c r="F279" s="4">
        <v>35</v>
      </c>
      <c r="G279" s="5" t="s">
        <v>72</v>
      </c>
      <c r="H279" s="15">
        <f>F279-D279</f>
        <v>15</v>
      </c>
      <c r="I279" s="16"/>
      <c r="J279" s="20"/>
      <c r="K279" s="17"/>
      <c r="L279" s="17"/>
      <c r="M279" s="17"/>
      <c r="N279" s="17"/>
      <c r="O279" s="2"/>
      <c r="P279" s="35" t="s">
        <v>88</v>
      </c>
      <c r="Q279" s="36"/>
      <c r="R279" s="36"/>
      <c r="S279" s="36"/>
      <c r="T279" s="31">
        <v>2038</v>
      </c>
    </row>
    <row r="280" spans="1:20" ht="15" customHeight="1">
      <c r="A280" s="34"/>
      <c r="B280" s="25"/>
      <c r="C280" s="26"/>
      <c r="D280" s="27"/>
      <c r="E280" s="28"/>
      <c r="F280" s="28"/>
      <c r="G280" s="28"/>
      <c r="H280" s="28"/>
      <c r="I280" s="29"/>
      <c r="J280" s="27"/>
      <c r="K280" s="28"/>
      <c r="L280" s="28"/>
      <c r="M280" s="28"/>
      <c r="N280" s="28"/>
      <c r="O280" s="30"/>
      <c r="P280" s="37" t="s">
        <v>89</v>
      </c>
      <c r="Q280" s="38"/>
      <c r="R280" s="38"/>
      <c r="S280" s="38"/>
      <c r="T280" s="10">
        <f>(T279*1.35)/860</f>
        <v>3.199186046511628</v>
      </c>
    </row>
    <row r="283" spans="1:20" ht="15" customHeight="1">
      <c r="A283" s="33" t="s">
        <v>110</v>
      </c>
      <c r="B283" s="25" t="s">
        <v>62</v>
      </c>
      <c r="C283" s="32" t="s">
        <v>33</v>
      </c>
      <c r="D283" s="22" t="s">
        <v>83</v>
      </c>
      <c r="E283" s="2" t="s">
        <v>18</v>
      </c>
      <c r="F283" s="14">
        <v>4.6</v>
      </c>
      <c r="G283" s="14">
        <v>3</v>
      </c>
      <c r="H283" s="10">
        <f>F283*G283</f>
        <v>13.799999999999999</v>
      </c>
      <c r="I283" s="4">
        <v>1</v>
      </c>
      <c r="J283" s="23"/>
      <c r="K283" s="10">
        <f>H283-J283</f>
        <v>13.799999999999999</v>
      </c>
      <c r="L283" s="20"/>
      <c r="M283" s="20"/>
      <c r="N283" s="11">
        <v>0.5</v>
      </c>
      <c r="O283" s="21">
        <v>20</v>
      </c>
      <c r="P283" s="16"/>
      <c r="Q283" s="17"/>
      <c r="R283" s="16"/>
      <c r="S283" s="17"/>
      <c r="T283" s="15">
        <f>K283*N283*O283</f>
        <v>138</v>
      </c>
    </row>
    <row r="284" spans="1:20" ht="15" customHeight="1">
      <c r="A284" s="34"/>
      <c r="B284" s="25" t="s">
        <v>57</v>
      </c>
      <c r="C284" s="5" t="s">
        <v>22</v>
      </c>
      <c r="D284" s="5" t="s">
        <v>83</v>
      </c>
      <c r="E284" s="2" t="s">
        <v>18</v>
      </c>
      <c r="F284" s="14">
        <v>2</v>
      </c>
      <c r="G284" s="14">
        <v>1.5</v>
      </c>
      <c r="H284" s="7">
        <f>F284*G284</f>
        <v>3</v>
      </c>
      <c r="I284" s="4">
        <v>1</v>
      </c>
      <c r="J284" s="3"/>
      <c r="K284" s="7">
        <f>H284*I284</f>
        <v>3</v>
      </c>
      <c r="L284" s="21">
        <v>500</v>
      </c>
      <c r="M284" s="11">
        <v>0.65</v>
      </c>
      <c r="N284" s="23"/>
      <c r="O284" s="23"/>
      <c r="P284" s="17"/>
      <c r="Q284" s="17"/>
      <c r="R284" s="16"/>
      <c r="S284" s="17"/>
      <c r="T284" s="15">
        <f>K284*L284*M284</f>
        <v>975</v>
      </c>
    </row>
    <row r="285" spans="1:20" ht="15" customHeight="1">
      <c r="A285" s="34"/>
      <c r="B285" s="25" t="s">
        <v>78</v>
      </c>
      <c r="C285" s="5" t="s">
        <v>75</v>
      </c>
      <c r="D285" s="22"/>
      <c r="E285" s="2" t="s">
        <v>18</v>
      </c>
      <c r="F285" s="14">
        <v>2</v>
      </c>
      <c r="G285" s="14">
        <v>1.5</v>
      </c>
      <c r="H285" s="7">
        <f>F285*G285</f>
        <v>3</v>
      </c>
      <c r="I285" s="4">
        <v>1</v>
      </c>
      <c r="J285" s="23"/>
      <c r="K285" s="7">
        <f>H285</f>
        <v>3</v>
      </c>
      <c r="L285" s="20"/>
      <c r="M285" s="20"/>
      <c r="N285" s="11">
        <v>3.5</v>
      </c>
      <c r="O285" s="21">
        <v>12</v>
      </c>
      <c r="P285" s="16"/>
      <c r="Q285" s="17"/>
      <c r="R285" s="16"/>
      <c r="S285" s="17"/>
      <c r="T285" s="15">
        <f>K285*N285*O285</f>
        <v>126</v>
      </c>
    </row>
    <row r="286" spans="1:20" ht="15" customHeight="1">
      <c r="A286" s="34"/>
      <c r="B286" s="25" t="s">
        <v>66</v>
      </c>
      <c r="C286" s="5" t="s">
        <v>40</v>
      </c>
      <c r="D286" s="22" t="s">
        <v>77</v>
      </c>
      <c r="E286" s="2" t="s">
        <v>18</v>
      </c>
      <c r="F286" s="20"/>
      <c r="G286" s="20"/>
      <c r="H286" s="20"/>
      <c r="I286" s="17"/>
      <c r="J286" s="23"/>
      <c r="K286" s="20"/>
      <c r="L286" s="20"/>
      <c r="M286" s="20"/>
      <c r="N286" s="23"/>
      <c r="O286" s="16"/>
      <c r="P286" s="19">
        <v>130</v>
      </c>
      <c r="Q286" s="19">
        <v>4</v>
      </c>
      <c r="R286" s="17"/>
      <c r="S286" s="17"/>
      <c r="T286" s="15">
        <v>800</v>
      </c>
    </row>
    <row r="287" spans="1:20" ht="15" customHeight="1">
      <c r="A287" s="34"/>
      <c r="B287" s="25" t="s">
        <v>68</v>
      </c>
      <c r="C287" s="5" t="s">
        <v>47</v>
      </c>
      <c r="D287" s="24">
        <v>0.25</v>
      </c>
      <c r="E287" s="2" t="s">
        <v>46</v>
      </c>
      <c r="F287" s="20"/>
      <c r="G287" s="20"/>
      <c r="H287" s="20"/>
      <c r="I287" s="4">
        <v>1</v>
      </c>
      <c r="J287" s="3"/>
      <c r="K287" s="20"/>
      <c r="L287" s="20"/>
      <c r="M287" s="20"/>
      <c r="N287" s="23"/>
      <c r="O287" s="23"/>
      <c r="P287" s="17"/>
      <c r="Q287" s="17"/>
      <c r="R287" s="16"/>
      <c r="S287" s="17"/>
      <c r="T287" s="15">
        <f>I287*430</f>
        <v>430</v>
      </c>
    </row>
    <row r="288" spans="1:20" ht="15" customHeight="1">
      <c r="A288" s="34"/>
      <c r="B288" s="25" t="s">
        <v>69</v>
      </c>
      <c r="C288" s="5" t="s">
        <v>49</v>
      </c>
      <c r="D288" s="22"/>
      <c r="E288" s="2"/>
      <c r="F288" s="14">
        <v>1</v>
      </c>
      <c r="G288" s="14">
        <v>19.2</v>
      </c>
      <c r="H288" s="10">
        <f>F288*G288</f>
        <v>19.2</v>
      </c>
      <c r="I288" s="17"/>
      <c r="J288" s="23"/>
      <c r="K288" s="20"/>
      <c r="L288" s="20"/>
      <c r="M288" s="20"/>
      <c r="N288" s="23"/>
      <c r="O288" s="23"/>
      <c r="P288" s="17"/>
      <c r="Q288" s="10">
        <f>H288/60</f>
        <v>0.32</v>
      </c>
      <c r="R288" s="20"/>
      <c r="S288" s="15">
        <f>Q288*35</f>
        <v>11.200000000000001</v>
      </c>
      <c r="T288" s="15">
        <f>(T290*1000)-SUM(T283:T287)</f>
        <v>2062.918604651163</v>
      </c>
    </row>
    <row r="289" spans="1:20" ht="15" customHeight="1">
      <c r="A289" s="34"/>
      <c r="B289" s="25"/>
      <c r="C289" s="14" t="s">
        <v>71</v>
      </c>
      <c r="D289" s="31">
        <v>20</v>
      </c>
      <c r="E289" s="4" t="s">
        <v>70</v>
      </c>
      <c r="F289" s="4">
        <v>35</v>
      </c>
      <c r="G289" s="5" t="s">
        <v>72</v>
      </c>
      <c r="H289" s="15">
        <f>F289-D289</f>
        <v>15</v>
      </c>
      <c r="I289" s="16"/>
      <c r="J289" s="20"/>
      <c r="K289" s="17"/>
      <c r="L289" s="17"/>
      <c r="M289" s="17"/>
      <c r="N289" s="17"/>
      <c r="O289" s="2"/>
      <c r="P289" s="35" t="s">
        <v>88</v>
      </c>
      <c r="Q289" s="36"/>
      <c r="R289" s="36"/>
      <c r="S289" s="36"/>
      <c r="T289" s="31">
        <v>2887</v>
      </c>
    </row>
    <row r="290" spans="1:20" ht="15" customHeight="1">
      <c r="A290" s="34"/>
      <c r="B290" s="25"/>
      <c r="C290" s="26"/>
      <c r="D290" s="27"/>
      <c r="E290" s="28"/>
      <c r="F290" s="28"/>
      <c r="G290" s="28"/>
      <c r="H290" s="28"/>
      <c r="I290" s="29"/>
      <c r="J290" s="27"/>
      <c r="K290" s="28"/>
      <c r="L290" s="28"/>
      <c r="M290" s="28"/>
      <c r="N290" s="28"/>
      <c r="O290" s="30"/>
      <c r="P290" s="37" t="s">
        <v>89</v>
      </c>
      <c r="Q290" s="38"/>
      <c r="R290" s="38"/>
      <c r="S290" s="38"/>
      <c r="T290" s="10">
        <f>(T289*1.35)/860</f>
        <v>4.531918604651163</v>
      </c>
    </row>
    <row r="292" spans="1:20" ht="15" customHeight="1">
      <c r="A292" s="33" t="s">
        <v>111</v>
      </c>
      <c r="B292" s="25" t="s">
        <v>62</v>
      </c>
      <c r="C292" s="32" t="s">
        <v>33</v>
      </c>
      <c r="D292" s="22" t="s">
        <v>83</v>
      </c>
      <c r="E292" s="2" t="s">
        <v>18</v>
      </c>
      <c r="F292" s="14">
        <v>11.3</v>
      </c>
      <c r="G292" s="14">
        <v>3</v>
      </c>
      <c r="H292" s="10">
        <f>F292*G292</f>
        <v>33.900000000000006</v>
      </c>
      <c r="I292" s="4">
        <v>1</v>
      </c>
      <c r="J292" s="23"/>
      <c r="K292" s="10">
        <f>H292-J292</f>
        <v>33.900000000000006</v>
      </c>
      <c r="L292" s="20"/>
      <c r="M292" s="20"/>
      <c r="N292" s="11">
        <v>0.5</v>
      </c>
      <c r="O292" s="21">
        <v>20</v>
      </c>
      <c r="P292" s="16"/>
      <c r="Q292" s="17"/>
      <c r="R292" s="16"/>
      <c r="S292" s="17"/>
      <c r="T292" s="15">
        <f>K292*N292*O292</f>
        <v>339.00000000000006</v>
      </c>
    </row>
    <row r="293" spans="1:20" ht="15" customHeight="1">
      <c r="A293" s="34"/>
      <c r="B293" s="25" t="s">
        <v>57</v>
      </c>
      <c r="C293" s="5" t="s">
        <v>22</v>
      </c>
      <c r="D293" s="5" t="s">
        <v>83</v>
      </c>
      <c r="E293" s="2" t="s">
        <v>18</v>
      </c>
      <c r="F293" s="14">
        <v>0.8</v>
      </c>
      <c r="G293" s="14">
        <v>1.5</v>
      </c>
      <c r="H293" s="7">
        <f>F293*G293</f>
        <v>1.2000000000000002</v>
      </c>
      <c r="I293" s="4">
        <v>2</v>
      </c>
      <c r="J293" s="3"/>
      <c r="K293" s="7">
        <f>H293*I293</f>
        <v>2.4000000000000004</v>
      </c>
      <c r="L293" s="21">
        <v>500</v>
      </c>
      <c r="M293" s="11">
        <v>0.65</v>
      </c>
      <c r="N293" s="23"/>
      <c r="O293" s="23"/>
      <c r="P293" s="17"/>
      <c r="Q293" s="17"/>
      <c r="R293" s="16"/>
      <c r="S293" s="17"/>
      <c r="T293" s="15">
        <f>K293*L293*M293</f>
        <v>780.0000000000002</v>
      </c>
    </row>
    <row r="294" spans="1:20" ht="15" customHeight="1">
      <c r="A294" s="34"/>
      <c r="B294" s="25" t="s">
        <v>78</v>
      </c>
      <c r="C294" s="5" t="s">
        <v>75</v>
      </c>
      <c r="D294" s="22"/>
      <c r="E294" s="2" t="s">
        <v>18</v>
      </c>
      <c r="F294" s="14">
        <v>0.8</v>
      </c>
      <c r="G294" s="14">
        <v>1.5</v>
      </c>
      <c r="H294" s="7">
        <f>F294*G294</f>
        <v>1.2000000000000002</v>
      </c>
      <c r="I294" s="4">
        <v>2</v>
      </c>
      <c r="J294" s="23"/>
      <c r="K294" s="7">
        <f>H294</f>
        <v>1.2000000000000002</v>
      </c>
      <c r="L294" s="20"/>
      <c r="M294" s="20"/>
      <c r="N294" s="11">
        <v>3.5</v>
      </c>
      <c r="O294" s="21">
        <v>12</v>
      </c>
      <c r="P294" s="16"/>
      <c r="Q294" s="17"/>
      <c r="R294" s="16"/>
      <c r="S294" s="17"/>
      <c r="T294" s="15">
        <f>K294*N294*O294</f>
        <v>50.40000000000001</v>
      </c>
    </row>
    <row r="295" spans="1:20" ht="15" customHeight="1">
      <c r="A295" s="34"/>
      <c r="B295" s="25" t="s">
        <v>66</v>
      </c>
      <c r="C295" s="5" t="s">
        <v>40</v>
      </c>
      <c r="D295" s="22" t="s">
        <v>77</v>
      </c>
      <c r="E295" s="2" t="s">
        <v>18</v>
      </c>
      <c r="F295" s="20"/>
      <c r="G295" s="20"/>
      <c r="H295" s="20"/>
      <c r="I295" s="17"/>
      <c r="J295" s="23"/>
      <c r="K295" s="20"/>
      <c r="L295" s="20"/>
      <c r="M295" s="20"/>
      <c r="N295" s="23"/>
      <c r="O295" s="16"/>
      <c r="P295" s="19">
        <v>130</v>
      </c>
      <c r="Q295" s="19">
        <v>4</v>
      </c>
      <c r="R295" s="17"/>
      <c r="S295" s="17"/>
      <c r="T295" s="15">
        <v>800</v>
      </c>
    </row>
    <row r="296" spans="1:20" ht="15" customHeight="1">
      <c r="A296" s="34"/>
      <c r="B296" s="25" t="s">
        <v>68</v>
      </c>
      <c r="C296" s="5" t="s">
        <v>47</v>
      </c>
      <c r="D296" s="24">
        <v>0.25</v>
      </c>
      <c r="E296" s="2" t="s">
        <v>46</v>
      </c>
      <c r="F296" s="20"/>
      <c r="G296" s="20"/>
      <c r="H296" s="20"/>
      <c r="I296" s="4">
        <v>1</v>
      </c>
      <c r="J296" s="3"/>
      <c r="K296" s="20"/>
      <c r="L296" s="20"/>
      <c r="M296" s="20"/>
      <c r="N296" s="23"/>
      <c r="O296" s="23"/>
      <c r="P296" s="17"/>
      <c r="Q296" s="17"/>
      <c r="R296" s="16"/>
      <c r="S296" s="17"/>
      <c r="T296" s="15">
        <f>I296*430</f>
        <v>430</v>
      </c>
    </row>
    <row r="297" spans="1:20" ht="15" customHeight="1">
      <c r="A297" s="34"/>
      <c r="B297" s="25" t="s">
        <v>69</v>
      </c>
      <c r="C297" s="5" t="s">
        <v>49</v>
      </c>
      <c r="D297" s="22"/>
      <c r="E297" s="2"/>
      <c r="F297" s="14">
        <v>1</v>
      </c>
      <c r="G297" s="14">
        <v>19.6</v>
      </c>
      <c r="H297" s="10">
        <f>F297*G297</f>
        <v>19.6</v>
      </c>
      <c r="I297" s="17"/>
      <c r="J297" s="23"/>
      <c r="K297" s="20"/>
      <c r="L297" s="20"/>
      <c r="M297" s="20"/>
      <c r="N297" s="23"/>
      <c r="O297" s="23"/>
      <c r="P297" s="17"/>
      <c r="Q297" s="10">
        <f>H297/60</f>
        <v>0.3266666666666667</v>
      </c>
      <c r="R297" s="20"/>
      <c r="S297" s="15">
        <f>Q297*35</f>
        <v>11.433333333333335</v>
      </c>
      <c r="T297" s="15">
        <f>(T299*1000)-SUM(T292:T296)</f>
        <v>2203.158139534884</v>
      </c>
    </row>
    <row r="298" spans="1:20" ht="15" customHeight="1">
      <c r="A298" s="34"/>
      <c r="B298" s="25"/>
      <c r="C298" s="14" t="s">
        <v>71</v>
      </c>
      <c r="D298" s="31">
        <v>20</v>
      </c>
      <c r="E298" s="4" t="s">
        <v>70</v>
      </c>
      <c r="F298" s="4">
        <v>35</v>
      </c>
      <c r="G298" s="5" t="s">
        <v>72</v>
      </c>
      <c r="H298" s="15">
        <f>F298-D298</f>
        <v>15</v>
      </c>
      <c r="I298" s="16"/>
      <c r="J298" s="20"/>
      <c r="K298" s="17"/>
      <c r="L298" s="17"/>
      <c r="M298" s="17"/>
      <c r="N298" s="17"/>
      <c r="O298" s="2"/>
      <c r="P298" s="35" t="s">
        <v>88</v>
      </c>
      <c r="Q298" s="36"/>
      <c r="R298" s="36"/>
      <c r="S298" s="36"/>
      <c r="T298" s="31">
        <v>2932</v>
      </c>
    </row>
    <row r="299" spans="1:20" ht="15" customHeight="1">
      <c r="A299" s="34"/>
      <c r="B299" s="25"/>
      <c r="C299" s="26"/>
      <c r="D299" s="27"/>
      <c r="E299" s="28"/>
      <c r="F299" s="28"/>
      <c r="G299" s="28"/>
      <c r="H299" s="28"/>
      <c r="I299" s="29"/>
      <c r="J299" s="27"/>
      <c r="K299" s="28"/>
      <c r="L299" s="28"/>
      <c r="M299" s="28"/>
      <c r="N299" s="28"/>
      <c r="O299" s="30"/>
      <c r="P299" s="37" t="s">
        <v>89</v>
      </c>
      <c r="Q299" s="38"/>
      <c r="R299" s="38"/>
      <c r="S299" s="38"/>
      <c r="T299" s="10">
        <f>(T298*1.35)/860</f>
        <v>4.602558139534884</v>
      </c>
    </row>
    <row r="301" spans="1:20" ht="15" customHeight="1">
      <c r="A301" s="33" t="s">
        <v>112</v>
      </c>
      <c r="B301" s="25" t="s">
        <v>62</v>
      </c>
      <c r="C301" s="32" t="s">
        <v>33</v>
      </c>
      <c r="D301" s="22" t="s">
        <v>83</v>
      </c>
      <c r="E301" s="2" t="s">
        <v>18</v>
      </c>
      <c r="F301" s="14">
        <v>4.6</v>
      </c>
      <c r="G301" s="14">
        <v>3</v>
      </c>
      <c r="H301" s="10">
        <f>F301*G301</f>
        <v>13.799999999999999</v>
      </c>
      <c r="I301" s="4">
        <v>1</v>
      </c>
      <c r="J301" s="23"/>
      <c r="K301" s="10">
        <f>H301-J301</f>
        <v>13.799999999999999</v>
      </c>
      <c r="L301" s="20"/>
      <c r="M301" s="20"/>
      <c r="N301" s="11">
        <v>0.5</v>
      </c>
      <c r="O301" s="21">
        <v>20</v>
      </c>
      <c r="P301" s="16"/>
      <c r="Q301" s="17"/>
      <c r="R301" s="16"/>
      <c r="S301" s="17"/>
      <c r="T301" s="15">
        <f>K301*N301*O301</f>
        <v>138</v>
      </c>
    </row>
    <row r="302" spans="1:20" ht="15" customHeight="1">
      <c r="A302" s="34"/>
      <c r="B302" s="25" t="s">
        <v>57</v>
      </c>
      <c r="C302" s="5" t="s">
        <v>22</v>
      </c>
      <c r="D302" s="5" t="s">
        <v>83</v>
      </c>
      <c r="E302" s="2" t="s">
        <v>18</v>
      </c>
      <c r="F302" s="14">
        <v>2</v>
      </c>
      <c r="G302" s="14">
        <v>1.5</v>
      </c>
      <c r="H302" s="7">
        <f>F302*G302</f>
        <v>3</v>
      </c>
      <c r="I302" s="4">
        <v>1</v>
      </c>
      <c r="J302" s="3"/>
      <c r="K302" s="7">
        <f>H302*I302</f>
        <v>3</v>
      </c>
      <c r="L302" s="21">
        <v>500</v>
      </c>
      <c r="M302" s="11">
        <v>0.65</v>
      </c>
      <c r="N302" s="23"/>
      <c r="O302" s="23"/>
      <c r="P302" s="17"/>
      <c r="Q302" s="17"/>
      <c r="R302" s="16"/>
      <c r="S302" s="17"/>
      <c r="T302" s="15">
        <f>K302*L302*M302</f>
        <v>975</v>
      </c>
    </row>
    <row r="303" spans="1:20" ht="15" customHeight="1">
      <c r="A303" s="34"/>
      <c r="B303" s="25" t="s">
        <v>78</v>
      </c>
      <c r="C303" s="5" t="s">
        <v>75</v>
      </c>
      <c r="D303" s="22"/>
      <c r="E303" s="2" t="s">
        <v>18</v>
      </c>
      <c r="F303" s="14">
        <v>2</v>
      </c>
      <c r="G303" s="14">
        <v>1.5</v>
      </c>
      <c r="H303" s="7">
        <f>F303*G303</f>
        <v>3</v>
      </c>
      <c r="I303" s="4">
        <v>1</v>
      </c>
      <c r="J303" s="23"/>
      <c r="K303" s="7">
        <f>H303</f>
        <v>3</v>
      </c>
      <c r="L303" s="20"/>
      <c r="M303" s="20"/>
      <c r="N303" s="11">
        <v>3.5</v>
      </c>
      <c r="O303" s="21">
        <v>12</v>
      </c>
      <c r="P303" s="16"/>
      <c r="Q303" s="17"/>
      <c r="R303" s="16"/>
      <c r="S303" s="17"/>
      <c r="T303" s="15">
        <f>K303*N303*O303</f>
        <v>126</v>
      </c>
    </row>
    <row r="304" spans="1:20" ht="15" customHeight="1">
      <c r="A304" s="34"/>
      <c r="B304" s="25" t="s">
        <v>66</v>
      </c>
      <c r="C304" s="5" t="s">
        <v>40</v>
      </c>
      <c r="D304" s="22" t="s">
        <v>77</v>
      </c>
      <c r="E304" s="2" t="s">
        <v>18</v>
      </c>
      <c r="F304" s="20"/>
      <c r="G304" s="20"/>
      <c r="H304" s="20"/>
      <c r="I304" s="17"/>
      <c r="J304" s="23"/>
      <c r="K304" s="20"/>
      <c r="L304" s="20"/>
      <c r="M304" s="20"/>
      <c r="N304" s="23"/>
      <c r="O304" s="16"/>
      <c r="P304" s="19">
        <v>130</v>
      </c>
      <c r="Q304" s="19">
        <v>4</v>
      </c>
      <c r="R304" s="17"/>
      <c r="S304" s="17"/>
      <c r="T304" s="15">
        <v>800</v>
      </c>
    </row>
    <row r="305" spans="1:20" ht="15" customHeight="1">
      <c r="A305" s="34"/>
      <c r="B305" s="25" t="s">
        <v>68</v>
      </c>
      <c r="C305" s="5" t="s">
        <v>47</v>
      </c>
      <c r="D305" s="24">
        <v>0.25</v>
      </c>
      <c r="E305" s="2" t="s">
        <v>46</v>
      </c>
      <c r="F305" s="20"/>
      <c r="G305" s="20"/>
      <c r="H305" s="20"/>
      <c r="I305" s="4">
        <v>1</v>
      </c>
      <c r="J305" s="3"/>
      <c r="K305" s="20"/>
      <c r="L305" s="20"/>
      <c r="M305" s="20"/>
      <c r="N305" s="23"/>
      <c r="O305" s="23"/>
      <c r="P305" s="17"/>
      <c r="Q305" s="17"/>
      <c r="R305" s="16"/>
      <c r="S305" s="17"/>
      <c r="T305" s="15">
        <f>I305*430</f>
        <v>430</v>
      </c>
    </row>
    <row r="306" spans="1:20" ht="15" customHeight="1">
      <c r="A306" s="34"/>
      <c r="B306" s="25" t="s">
        <v>69</v>
      </c>
      <c r="C306" s="5" t="s">
        <v>49</v>
      </c>
      <c r="D306" s="22"/>
      <c r="E306" s="2"/>
      <c r="F306" s="14">
        <v>1</v>
      </c>
      <c r="G306" s="14">
        <v>19.2</v>
      </c>
      <c r="H306" s="10">
        <f>F306*G306</f>
        <v>19.2</v>
      </c>
      <c r="I306" s="17"/>
      <c r="J306" s="23"/>
      <c r="K306" s="20"/>
      <c r="L306" s="20"/>
      <c r="M306" s="20"/>
      <c r="N306" s="23"/>
      <c r="O306" s="23"/>
      <c r="P306" s="17"/>
      <c r="Q306" s="10">
        <f>H306/60</f>
        <v>0.32</v>
      </c>
      <c r="R306" s="20"/>
      <c r="S306" s="15">
        <f>Q306*35</f>
        <v>11.200000000000001</v>
      </c>
      <c r="T306" s="15">
        <f>(T308*1000)-SUM(T301:T305)</f>
        <v>2051.9302325581393</v>
      </c>
    </row>
    <row r="307" spans="1:20" ht="15" customHeight="1">
      <c r="A307" s="34"/>
      <c r="B307" s="25"/>
      <c r="C307" s="14" t="s">
        <v>71</v>
      </c>
      <c r="D307" s="31">
        <v>20</v>
      </c>
      <c r="E307" s="4" t="s">
        <v>70</v>
      </c>
      <c r="F307" s="4">
        <v>35</v>
      </c>
      <c r="G307" s="5" t="s">
        <v>72</v>
      </c>
      <c r="H307" s="15">
        <f>F307-D307</f>
        <v>15</v>
      </c>
      <c r="I307" s="16"/>
      <c r="J307" s="20"/>
      <c r="K307" s="17"/>
      <c r="L307" s="17"/>
      <c r="M307" s="17"/>
      <c r="N307" s="17"/>
      <c r="O307" s="2"/>
      <c r="P307" s="35" t="s">
        <v>88</v>
      </c>
      <c r="Q307" s="36"/>
      <c r="R307" s="36"/>
      <c r="S307" s="36"/>
      <c r="T307" s="31">
        <v>2880</v>
      </c>
    </row>
    <row r="308" spans="1:20" ht="15" customHeight="1">
      <c r="A308" s="34"/>
      <c r="B308" s="25"/>
      <c r="C308" s="26"/>
      <c r="D308" s="27"/>
      <c r="E308" s="28"/>
      <c r="F308" s="28"/>
      <c r="G308" s="28"/>
      <c r="H308" s="28"/>
      <c r="I308" s="29"/>
      <c r="J308" s="27"/>
      <c r="K308" s="28"/>
      <c r="L308" s="28"/>
      <c r="M308" s="28"/>
      <c r="N308" s="28"/>
      <c r="O308" s="30"/>
      <c r="P308" s="37" t="s">
        <v>89</v>
      </c>
      <c r="Q308" s="38"/>
      <c r="R308" s="38"/>
      <c r="S308" s="38"/>
      <c r="T308" s="10">
        <f>(T307*1.35)/860</f>
        <v>4.52093023255814</v>
      </c>
    </row>
    <row r="310" spans="1:20" ht="15" customHeight="1">
      <c r="A310" s="33" t="s">
        <v>113</v>
      </c>
      <c r="B310" s="25" t="s">
        <v>62</v>
      </c>
      <c r="C310" s="32" t="s">
        <v>33</v>
      </c>
      <c r="D310" s="22" t="s">
        <v>83</v>
      </c>
      <c r="E310" s="2" t="s">
        <v>18</v>
      </c>
      <c r="F310" s="14">
        <v>3.3</v>
      </c>
      <c r="G310" s="14">
        <v>3</v>
      </c>
      <c r="H310" s="10">
        <f>F310*G310</f>
        <v>9.899999999999999</v>
      </c>
      <c r="I310" s="4">
        <v>1</v>
      </c>
      <c r="J310" s="23"/>
      <c r="K310" s="10">
        <f>H310-J310</f>
        <v>9.899999999999999</v>
      </c>
      <c r="L310" s="20"/>
      <c r="M310" s="20"/>
      <c r="N310" s="11">
        <v>0.5</v>
      </c>
      <c r="O310" s="21">
        <v>20</v>
      </c>
      <c r="P310" s="16"/>
      <c r="Q310" s="17"/>
      <c r="R310" s="16"/>
      <c r="S310" s="17"/>
      <c r="T310" s="15">
        <f>K310*N310*O310</f>
        <v>98.99999999999999</v>
      </c>
    </row>
    <row r="311" spans="1:20" ht="15" customHeight="1">
      <c r="A311" s="34"/>
      <c r="B311" s="25" t="s">
        <v>57</v>
      </c>
      <c r="C311" s="5" t="s">
        <v>22</v>
      </c>
      <c r="D311" s="5" t="s">
        <v>83</v>
      </c>
      <c r="E311" s="2" t="s">
        <v>18</v>
      </c>
      <c r="F311" s="14">
        <v>0.8</v>
      </c>
      <c r="G311" s="14">
        <v>1.5</v>
      </c>
      <c r="H311" s="7">
        <f>F311*G311</f>
        <v>1.2000000000000002</v>
      </c>
      <c r="I311" s="4">
        <v>2</v>
      </c>
      <c r="J311" s="3"/>
      <c r="K311" s="7">
        <f>H311*I311</f>
        <v>2.4000000000000004</v>
      </c>
      <c r="L311" s="21">
        <v>500</v>
      </c>
      <c r="M311" s="11">
        <v>0.65</v>
      </c>
      <c r="N311" s="23"/>
      <c r="O311" s="23"/>
      <c r="P311" s="17"/>
      <c r="Q311" s="17"/>
      <c r="R311" s="16"/>
      <c r="S311" s="17"/>
      <c r="T311" s="15">
        <f>K311*L311*M311</f>
        <v>780.0000000000002</v>
      </c>
    </row>
    <row r="312" spans="1:20" ht="15" customHeight="1">
      <c r="A312" s="34"/>
      <c r="B312" s="25" t="s">
        <v>78</v>
      </c>
      <c r="C312" s="5" t="s">
        <v>75</v>
      </c>
      <c r="D312" s="22"/>
      <c r="E312" s="2" t="s">
        <v>18</v>
      </c>
      <c r="F312" s="14">
        <v>0.8</v>
      </c>
      <c r="G312" s="14">
        <v>1.5</v>
      </c>
      <c r="H312" s="7">
        <f>F312*G312</f>
        <v>1.2000000000000002</v>
      </c>
      <c r="I312" s="4">
        <v>2</v>
      </c>
      <c r="J312" s="23"/>
      <c r="K312" s="7">
        <f>H312</f>
        <v>1.2000000000000002</v>
      </c>
      <c r="L312" s="20"/>
      <c r="M312" s="20"/>
      <c r="N312" s="11">
        <v>3.5</v>
      </c>
      <c r="O312" s="21">
        <v>12</v>
      </c>
      <c r="P312" s="16"/>
      <c r="Q312" s="17"/>
      <c r="R312" s="16"/>
      <c r="S312" s="17"/>
      <c r="T312" s="15">
        <f>K312*N312*O312</f>
        <v>50.40000000000001</v>
      </c>
    </row>
    <row r="313" spans="1:20" ht="15" customHeight="1">
      <c r="A313" s="34"/>
      <c r="B313" s="25" t="s">
        <v>66</v>
      </c>
      <c r="C313" s="5" t="s">
        <v>40</v>
      </c>
      <c r="D313" s="22" t="s">
        <v>77</v>
      </c>
      <c r="E313" s="2" t="s">
        <v>18</v>
      </c>
      <c r="F313" s="20"/>
      <c r="G313" s="20"/>
      <c r="H313" s="20"/>
      <c r="I313" s="17"/>
      <c r="J313" s="23"/>
      <c r="K313" s="20"/>
      <c r="L313" s="20"/>
      <c r="M313" s="20"/>
      <c r="N313" s="23"/>
      <c r="O313" s="16"/>
      <c r="P313" s="19">
        <v>130</v>
      </c>
      <c r="Q313" s="19">
        <v>4</v>
      </c>
      <c r="R313" s="17"/>
      <c r="S313" s="17"/>
      <c r="T313" s="15">
        <v>800</v>
      </c>
    </row>
    <row r="314" spans="1:20" ht="15" customHeight="1">
      <c r="A314" s="34"/>
      <c r="B314" s="25" t="s">
        <v>68</v>
      </c>
      <c r="C314" s="5" t="s">
        <v>47</v>
      </c>
      <c r="D314" s="24">
        <v>0.25</v>
      </c>
      <c r="E314" s="2" t="s">
        <v>46</v>
      </c>
      <c r="F314" s="20"/>
      <c r="G314" s="20"/>
      <c r="H314" s="20"/>
      <c r="I314" s="4">
        <v>1</v>
      </c>
      <c r="J314" s="3"/>
      <c r="K314" s="20"/>
      <c r="L314" s="20"/>
      <c r="M314" s="20"/>
      <c r="N314" s="23"/>
      <c r="O314" s="23"/>
      <c r="P314" s="17"/>
      <c r="Q314" s="17"/>
      <c r="R314" s="16"/>
      <c r="S314" s="17"/>
      <c r="T314" s="15">
        <f>I314*430</f>
        <v>430</v>
      </c>
    </row>
    <row r="315" spans="1:20" ht="15" customHeight="1">
      <c r="A315" s="34"/>
      <c r="B315" s="25" t="s">
        <v>69</v>
      </c>
      <c r="C315" s="5" t="s">
        <v>49</v>
      </c>
      <c r="D315" s="22"/>
      <c r="E315" s="2"/>
      <c r="F315" s="14">
        <v>1</v>
      </c>
      <c r="G315" s="14">
        <v>13.6</v>
      </c>
      <c r="H315" s="10">
        <f>F315*G315</f>
        <v>13.6</v>
      </c>
      <c r="I315" s="17"/>
      <c r="J315" s="23"/>
      <c r="K315" s="20"/>
      <c r="L315" s="20"/>
      <c r="M315" s="20"/>
      <c r="N315" s="23"/>
      <c r="O315" s="23"/>
      <c r="P315" s="17"/>
      <c r="Q315" s="10">
        <f>H315/60</f>
        <v>0.22666666666666666</v>
      </c>
      <c r="R315" s="20"/>
      <c r="S315" s="15">
        <f>Q315*35</f>
        <v>7.933333333333333</v>
      </c>
      <c r="T315" s="15">
        <f>(T317*1000)-SUM(T310:T314)</f>
        <v>1042.9255813953487</v>
      </c>
    </row>
    <row r="316" spans="1:20" ht="15" customHeight="1">
      <c r="A316" s="34"/>
      <c r="B316" s="25"/>
      <c r="C316" s="14" t="s">
        <v>71</v>
      </c>
      <c r="D316" s="31">
        <v>20</v>
      </c>
      <c r="E316" s="4" t="s">
        <v>70</v>
      </c>
      <c r="F316" s="4">
        <v>35</v>
      </c>
      <c r="G316" s="5" t="s">
        <v>72</v>
      </c>
      <c r="H316" s="15">
        <f>F316-D316</f>
        <v>15</v>
      </c>
      <c r="I316" s="16"/>
      <c r="J316" s="20"/>
      <c r="K316" s="17"/>
      <c r="L316" s="17"/>
      <c r="M316" s="17"/>
      <c r="N316" s="17"/>
      <c r="O316" s="2"/>
      <c r="P316" s="35" t="s">
        <v>88</v>
      </c>
      <c r="Q316" s="36"/>
      <c r="R316" s="36"/>
      <c r="S316" s="36"/>
      <c r="T316" s="31">
        <v>2040</v>
      </c>
    </row>
    <row r="317" spans="1:20" ht="15" customHeight="1">
      <c r="A317" s="34"/>
      <c r="B317" s="25"/>
      <c r="C317" s="26"/>
      <c r="D317" s="27"/>
      <c r="E317" s="28"/>
      <c r="F317" s="28"/>
      <c r="G317" s="28"/>
      <c r="H317" s="28"/>
      <c r="I317" s="29"/>
      <c r="J317" s="27"/>
      <c r="K317" s="28"/>
      <c r="L317" s="28"/>
      <c r="M317" s="28"/>
      <c r="N317" s="28"/>
      <c r="O317" s="30"/>
      <c r="P317" s="37" t="s">
        <v>89</v>
      </c>
      <c r="Q317" s="38"/>
      <c r="R317" s="38"/>
      <c r="S317" s="38"/>
      <c r="T317" s="10">
        <f>(T316*1.35)/860</f>
        <v>3.202325581395349</v>
      </c>
    </row>
    <row r="319" spans="1:20" ht="15" customHeight="1">
      <c r="A319" s="33" t="s">
        <v>114</v>
      </c>
      <c r="B319" s="25" t="s">
        <v>62</v>
      </c>
      <c r="C319" s="32" t="s">
        <v>33</v>
      </c>
      <c r="D319" s="22" t="s">
        <v>83</v>
      </c>
      <c r="E319" s="2" t="s">
        <v>18</v>
      </c>
      <c r="F319" s="14">
        <v>7.6</v>
      </c>
      <c r="G319" s="14">
        <v>3</v>
      </c>
      <c r="H319" s="10">
        <f>F319*G319</f>
        <v>22.799999999999997</v>
      </c>
      <c r="I319" s="4">
        <v>1</v>
      </c>
      <c r="J319" s="23"/>
      <c r="K319" s="10">
        <f>H319-J319</f>
        <v>22.799999999999997</v>
      </c>
      <c r="L319" s="20"/>
      <c r="M319" s="20"/>
      <c r="N319" s="11">
        <v>0.5</v>
      </c>
      <c r="O319" s="21">
        <v>20</v>
      </c>
      <c r="P319" s="16"/>
      <c r="Q319" s="17"/>
      <c r="R319" s="16"/>
      <c r="S319" s="17"/>
      <c r="T319" s="15">
        <f>K319*N319*O319</f>
        <v>227.99999999999997</v>
      </c>
    </row>
    <row r="320" spans="1:20" ht="15" customHeight="1">
      <c r="A320" s="34"/>
      <c r="B320" s="25" t="s">
        <v>57</v>
      </c>
      <c r="C320" s="5" t="s">
        <v>22</v>
      </c>
      <c r="D320" s="5" t="s">
        <v>83</v>
      </c>
      <c r="E320" s="2" t="s">
        <v>18</v>
      </c>
      <c r="F320" s="14">
        <v>0.8</v>
      </c>
      <c r="G320" s="14">
        <v>1.5</v>
      </c>
      <c r="H320" s="7">
        <f>F320*G320</f>
        <v>1.2000000000000002</v>
      </c>
      <c r="I320" s="4">
        <v>2</v>
      </c>
      <c r="J320" s="3"/>
      <c r="K320" s="7">
        <f>H320*I320</f>
        <v>2.4000000000000004</v>
      </c>
      <c r="L320" s="21">
        <v>500</v>
      </c>
      <c r="M320" s="11">
        <v>0.65</v>
      </c>
      <c r="N320" s="23"/>
      <c r="O320" s="23"/>
      <c r="P320" s="17"/>
      <c r="Q320" s="17"/>
      <c r="R320" s="16"/>
      <c r="S320" s="17"/>
      <c r="T320" s="15">
        <f>K320*L320*M320</f>
        <v>780.0000000000002</v>
      </c>
    </row>
    <row r="321" spans="1:20" ht="15" customHeight="1">
      <c r="A321" s="34"/>
      <c r="B321" s="25" t="s">
        <v>78</v>
      </c>
      <c r="C321" s="5" t="s">
        <v>75</v>
      </c>
      <c r="D321" s="22"/>
      <c r="E321" s="2" t="s">
        <v>18</v>
      </c>
      <c r="F321" s="14">
        <v>0.8</v>
      </c>
      <c r="G321" s="14">
        <v>1.5</v>
      </c>
      <c r="H321" s="7">
        <f>F321*G321</f>
        <v>1.2000000000000002</v>
      </c>
      <c r="I321" s="4">
        <v>2</v>
      </c>
      <c r="J321" s="23"/>
      <c r="K321" s="7">
        <f>H321</f>
        <v>1.2000000000000002</v>
      </c>
      <c r="L321" s="20"/>
      <c r="M321" s="20"/>
      <c r="N321" s="11">
        <v>3.5</v>
      </c>
      <c r="O321" s="21">
        <v>12</v>
      </c>
      <c r="P321" s="16"/>
      <c r="Q321" s="17"/>
      <c r="R321" s="16"/>
      <c r="S321" s="17"/>
      <c r="T321" s="15">
        <f>K321*N321*O321</f>
        <v>50.40000000000001</v>
      </c>
    </row>
    <row r="322" spans="1:20" ht="15" customHeight="1">
      <c r="A322" s="34"/>
      <c r="B322" s="25" t="s">
        <v>66</v>
      </c>
      <c r="C322" s="5" t="s">
        <v>40</v>
      </c>
      <c r="D322" s="22" t="s">
        <v>77</v>
      </c>
      <c r="E322" s="2" t="s">
        <v>18</v>
      </c>
      <c r="F322" s="20"/>
      <c r="G322" s="20"/>
      <c r="H322" s="20"/>
      <c r="I322" s="17"/>
      <c r="J322" s="23"/>
      <c r="K322" s="20"/>
      <c r="L322" s="20"/>
      <c r="M322" s="20"/>
      <c r="N322" s="23"/>
      <c r="O322" s="16"/>
      <c r="P322" s="19">
        <v>130</v>
      </c>
      <c r="Q322" s="19">
        <v>4</v>
      </c>
      <c r="R322" s="17"/>
      <c r="S322" s="17"/>
      <c r="T322" s="15">
        <v>800</v>
      </c>
    </row>
    <row r="323" spans="1:20" ht="15" customHeight="1">
      <c r="A323" s="34"/>
      <c r="B323" s="25" t="s">
        <v>68</v>
      </c>
      <c r="C323" s="5" t="s">
        <v>47</v>
      </c>
      <c r="D323" s="24">
        <v>0.25</v>
      </c>
      <c r="E323" s="2" t="s">
        <v>46</v>
      </c>
      <c r="F323" s="20"/>
      <c r="G323" s="20"/>
      <c r="H323" s="20"/>
      <c r="I323" s="4">
        <v>1</v>
      </c>
      <c r="J323" s="3"/>
      <c r="K323" s="20"/>
      <c r="L323" s="20"/>
      <c r="M323" s="20"/>
      <c r="N323" s="23"/>
      <c r="O323" s="23"/>
      <c r="P323" s="17"/>
      <c r="Q323" s="17"/>
      <c r="R323" s="16"/>
      <c r="S323" s="17"/>
      <c r="T323" s="15">
        <f>I323*430</f>
        <v>430</v>
      </c>
    </row>
    <row r="324" spans="1:20" ht="15" customHeight="1">
      <c r="A324" s="34"/>
      <c r="B324" s="25" t="s">
        <v>69</v>
      </c>
      <c r="C324" s="5" t="s">
        <v>49</v>
      </c>
      <c r="D324" s="22"/>
      <c r="E324" s="2"/>
      <c r="F324" s="14">
        <v>1</v>
      </c>
      <c r="G324" s="14">
        <v>12.9</v>
      </c>
      <c r="H324" s="10">
        <f>F324*G324</f>
        <v>12.9</v>
      </c>
      <c r="I324" s="17"/>
      <c r="J324" s="23"/>
      <c r="K324" s="20"/>
      <c r="L324" s="20"/>
      <c r="M324" s="20"/>
      <c r="N324" s="23"/>
      <c r="O324" s="23"/>
      <c r="P324" s="17"/>
      <c r="Q324" s="10">
        <f>H324/60</f>
        <v>0.215</v>
      </c>
      <c r="R324" s="20"/>
      <c r="S324" s="15">
        <f>Q324*35</f>
        <v>7.5249999999999995</v>
      </c>
      <c r="T324" s="15">
        <f>(T326*1000)-SUM(T319:T323)</f>
        <v>749.0999999999995</v>
      </c>
    </row>
    <row r="325" spans="1:20" ht="15" customHeight="1">
      <c r="A325" s="34"/>
      <c r="B325" s="25"/>
      <c r="C325" s="14" t="s">
        <v>71</v>
      </c>
      <c r="D325" s="31">
        <v>20</v>
      </c>
      <c r="E325" s="4" t="s">
        <v>70</v>
      </c>
      <c r="F325" s="4">
        <v>35</v>
      </c>
      <c r="G325" s="5" t="s">
        <v>72</v>
      </c>
      <c r="H325" s="15">
        <f>F325-D325</f>
        <v>15</v>
      </c>
      <c r="I325" s="16"/>
      <c r="J325" s="20"/>
      <c r="K325" s="17"/>
      <c r="L325" s="17"/>
      <c r="M325" s="17"/>
      <c r="N325" s="17"/>
      <c r="O325" s="2"/>
      <c r="P325" s="35" t="s">
        <v>88</v>
      </c>
      <c r="Q325" s="36"/>
      <c r="R325" s="36"/>
      <c r="S325" s="36"/>
      <c r="T325" s="31">
        <v>1935</v>
      </c>
    </row>
    <row r="326" spans="1:20" ht="15" customHeight="1">
      <c r="A326" s="34"/>
      <c r="B326" s="25"/>
      <c r="C326" s="26"/>
      <c r="D326" s="27"/>
      <c r="E326" s="28"/>
      <c r="F326" s="28"/>
      <c r="G326" s="28"/>
      <c r="H326" s="28"/>
      <c r="I326" s="29"/>
      <c r="J326" s="27"/>
      <c r="K326" s="28"/>
      <c r="L326" s="28"/>
      <c r="M326" s="28"/>
      <c r="N326" s="28"/>
      <c r="O326" s="30"/>
      <c r="P326" s="37" t="s">
        <v>89</v>
      </c>
      <c r="Q326" s="38"/>
      <c r="R326" s="38"/>
      <c r="S326" s="38"/>
      <c r="T326" s="10">
        <f>(T325*1.35)/860</f>
        <v>3.0375</v>
      </c>
    </row>
    <row r="328" spans="1:20" ht="15" customHeight="1">
      <c r="A328" s="50" t="s">
        <v>21</v>
      </c>
      <c r="B328" s="50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51" t="s">
        <v>15</v>
      </c>
      <c r="S328" s="51"/>
      <c r="T328" s="6">
        <v>4</v>
      </c>
    </row>
    <row r="329" spans="1:20" ht="1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51" t="s">
        <v>16</v>
      </c>
      <c r="S329" s="51"/>
      <c r="T329" s="6" t="s">
        <v>115</v>
      </c>
    </row>
    <row r="330" spans="1:20" ht="15" customHeight="1">
      <c r="A330" s="40" t="s">
        <v>19</v>
      </c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51" t="s">
        <v>17</v>
      </c>
      <c r="S330" s="51"/>
      <c r="T330" s="6"/>
    </row>
    <row r="331" spans="1:20" ht="15" customHeight="1">
      <c r="A331" s="40" t="s">
        <v>10</v>
      </c>
      <c r="B331" s="40"/>
      <c r="C331" s="40"/>
      <c r="D331" s="40"/>
      <c r="E331" s="40"/>
      <c r="F331" s="40" t="s">
        <v>11</v>
      </c>
      <c r="G331" s="40"/>
      <c r="H331" s="40"/>
      <c r="I331" s="40"/>
      <c r="J331" s="40"/>
      <c r="K331" s="46" t="s">
        <v>53</v>
      </c>
      <c r="L331" s="47"/>
      <c r="M331" s="47"/>
      <c r="N331" s="47"/>
      <c r="O331" s="47"/>
      <c r="P331" s="47"/>
      <c r="Q331" s="47"/>
      <c r="R331" s="47"/>
      <c r="S331" s="47"/>
      <c r="T331" s="42" t="s">
        <v>31</v>
      </c>
    </row>
    <row r="332" spans="1:20" ht="15" customHeight="1">
      <c r="A332" s="45" t="s">
        <v>128</v>
      </c>
      <c r="B332" s="45" t="s">
        <v>55</v>
      </c>
      <c r="C332" s="42" t="s">
        <v>23</v>
      </c>
      <c r="D332" s="48" t="s">
        <v>0</v>
      </c>
      <c r="E332" s="45" t="s">
        <v>1</v>
      </c>
      <c r="F332" s="45" t="s">
        <v>3</v>
      </c>
      <c r="G332" s="42" t="s">
        <v>4</v>
      </c>
      <c r="H332" s="45" t="s">
        <v>5</v>
      </c>
      <c r="I332" s="45" t="s">
        <v>6</v>
      </c>
      <c r="J332" s="45" t="s">
        <v>8</v>
      </c>
      <c r="K332" s="42" t="s">
        <v>9</v>
      </c>
      <c r="L332" s="42" t="s">
        <v>25</v>
      </c>
      <c r="M332" s="42" t="s">
        <v>28</v>
      </c>
      <c r="N332" s="42" t="s">
        <v>12</v>
      </c>
      <c r="O332" s="42" t="s">
        <v>29</v>
      </c>
      <c r="P332" s="42" t="s">
        <v>41</v>
      </c>
      <c r="Q332" s="42" t="s">
        <v>43</v>
      </c>
      <c r="R332" s="42" t="s">
        <v>79</v>
      </c>
      <c r="S332" s="42" t="s">
        <v>80</v>
      </c>
      <c r="T332" s="42"/>
    </row>
    <row r="333" spans="1:20" ht="15" customHeight="1">
      <c r="A333" s="40"/>
      <c r="B333" s="40"/>
      <c r="C333" s="40"/>
      <c r="D333" s="34"/>
      <c r="E333" s="40"/>
      <c r="F333" s="40"/>
      <c r="G333" s="41"/>
      <c r="H333" s="40"/>
      <c r="I333" s="40"/>
      <c r="J333" s="40"/>
      <c r="K333" s="41"/>
      <c r="L333" s="41"/>
      <c r="M333" s="41"/>
      <c r="N333" s="41"/>
      <c r="O333" s="41"/>
      <c r="P333" s="41"/>
      <c r="Q333" s="41"/>
      <c r="R333" s="41"/>
      <c r="S333" s="41"/>
      <c r="T333" s="42"/>
    </row>
    <row r="334" spans="1:20" ht="15" customHeight="1">
      <c r="A334" s="40"/>
      <c r="B334" s="40"/>
      <c r="C334" s="40"/>
      <c r="D334" s="34"/>
      <c r="E334" s="40"/>
      <c r="F334" s="40"/>
      <c r="G334" s="41"/>
      <c r="H334" s="40"/>
      <c r="I334" s="40"/>
      <c r="J334" s="40"/>
      <c r="K334" s="41"/>
      <c r="L334" s="41"/>
      <c r="M334" s="41"/>
      <c r="N334" s="41"/>
      <c r="O334" s="41"/>
      <c r="P334" s="41"/>
      <c r="Q334" s="41"/>
      <c r="R334" s="41"/>
      <c r="S334" s="41"/>
      <c r="T334" s="42"/>
    </row>
    <row r="335" spans="1:20" ht="15" customHeight="1">
      <c r="A335" s="40"/>
      <c r="B335" s="40"/>
      <c r="C335" s="40"/>
      <c r="D335" s="34"/>
      <c r="E335" s="40"/>
      <c r="F335" s="40"/>
      <c r="G335" s="41"/>
      <c r="H335" s="40"/>
      <c r="I335" s="40"/>
      <c r="J335" s="40"/>
      <c r="K335" s="41"/>
      <c r="L335" s="41"/>
      <c r="M335" s="41"/>
      <c r="N335" s="41"/>
      <c r="O335" s="41"/>
      <c r="P335" s="41"/>
      <c r="Q335" s="41"/>
      <c r="R335" s="41"/>
      <c r="S335" s="41"/>
      <c r="T335" s="42"/>
    </row>
    <row r="336" spans="1:20" ht="15" customHeight="1">
      <c r="A336" s="40"/>
      <c r="B336" s="40"/>
      <c r="C336" s="40"/>
      <c r="D336" s="49"/>
      <c r="E336" s="40"/>
      <c r="F336" s="40"/>
      <c r="G336" s="41"/>
      <c r="H336" s="40"/>
      <c r="I336" s="40"/>
      <c r="J336" s="40"/>
      <c r="K336" s="41"/>
      <c r="L336" s="41"/>
      <c r="M336" s="41"/>
      <c r="N336" s="41"/>
      <c r="O336" s="41"/>
      <c r="P336" s="41"/>
      <c r="Q336" s="41"/>
      <c r="R336" s="41"/>
      <c r="S336" s="41"/>
      <c r="T336" s="42"/>
    </row>
    <row r="337" spans="1:20" ht="15" customHeight="1">
      <c r="A337" s="40"/>
      <c r="B337" s="40"/>
      <c r="C337" s="40"/>
      <c r="D337" s="43"/>
      <c r="E337" s="40" t="s">
        <v>2</v>
      </c>
      <c r="F337" s="40" t="s">
        <v>20</v>
      </c>
      <c r="G337" s="40" t="s">
        <v>20</v>
      </c>
      <c r="H337" s="40" t="s">
        <v>13</v>
      </c>
      <c r="I337" s="40" t="s">
        <v>7</v>
      </c>
      <c r="J337" s="40" t="s">
        <v>13</v>
      </c>
      <c r="K337" s="40" t="s">
        <v>13</v>
      </c>
      <c r="L337" s="40" t="s">
        <v>24</v>
      </c>
      <c r="M337" s="40"/>
      <c r="N337" s="6" t="s">
        <v>30</v>
      </c>
      <c r="O337" s="39" t="s">
        <v>14</v>
      </c>
      <c r="P337" s="41" t="s">
        <v>42</v>
      </c>
      <c r="Q337" s="39"/>
      <c r="R337" s="39" t="s">
        <v>30</v>
      </c>
      <c r="S337" s="39" t="s">
        <v>51</v>
      </c>
      <c r="T337" s="40" t="s">
        <v>30</v>
      </c>
    </row>
    <row r="338" spans="1:20" ht="15" customHeight="1">
      <c r="A338" s="40"/>
      <c r="B338" s="40"/>
      <c r="C338" s="40"/>
      <c r="D338" s="44"/>
      <c r="E338" s="40"/>
      <c r="F338" s="40"/>
      <c r="G338" s="40"/>
      <c r="H338" s="40"/>
      <c r="I338" s="40"/>
      <c r="J338" s="40"/>
      <c r="K338" s="40"/>
      <c r="L338" s="40"/>
      <c r="M338" s="40"/>
      <c r="N338" s="6" t="s">
        <v>34</v>
      </c>
      <c r="O338" s="40"/>
      <c r="P338" s="40"/>
      <c r="Q338" s="40"/>
      <c r="R338" s="40"/>
      <c r="S338" s="40"/>
      <c r="T338" s="40"/>
    </row>
    <row r="339" spans="1:20" ht="15" customHeight="1">
      <c r="A339" s="33" t="s">
        <v>116</v>
      </c>
      <c r="B339" s="25" t="s">
        <v>62</v>
      </c>
      <c r="C339" s="32" t="s">
        <v>33</v>
      </c>
      <c r="D339" s="22" t="s">
        <v>82</v>
      </c>
      <c r="E339" s="2" t="s">
        <v>18</v>
      </c>
      <c r="F339" s="14">
        <v>24</v>
      </c>
      <c r="G339" s="14">
        <v>3</v>
      </c>
      <c r="H339" s="10">
        <f>F339*G339</f>
        <v>72</v>
      </c>
      <c r="I339" s="4">
        <v>1</v>
      </c>
      <c r="J339" s="23"/>
      <c r="K339" s="10">
        <f>H339-J339</f>
        <v>72</v>
      </c>
      <c r="L339" s="20"/>
      <c r="M339" s="20"/>
      <c r="N339" s="11">
        <v>0.5</v>
      </c>
      <c r="O339" s="21">
        <v>10</v>
      </c>
      <c r="P339" s="16"/>
      <c r="Q339" s="17"/>
      <c r="R339" s="16"/>
      <c r="S339" s="17"/>
      <c r="T339" s="15">
        <f>K339*N339*O339</f>
        <v>360</v>
      </c>
    </row>
    <row r="340" spans="1:20" ht="15" customHeight="1">
      <c r="A340" s="34"/>
      <c r="B340" s="25" t="s">
        <v>57</v>
      </c>
      <c r="C340" s="5" t="s">
        <v>22</v>
      </c>
      <c r="D340" s="5" t="s">
        <v>90</v>
      </c>
      <c r="E340" s="2" t="s">
        <v>18</v>
      </c>
      <c r="F340" s="14">
        <v>0.8</v>
      </c>
      <c r="G340" s="14">
        <v>1.5</v>
      </c>
      <c r="H340" s="7">
        <f>F340*G340</f>
        <v>1.2000000000000002</v>
      </c>
      <c r="I340" s="4">
        <v>10</v>
      </c>
      <c r="J340" s="3"/>
      <c r="K340" s="7">
        <f>H340*I340</f>
        <v>12.000000000000002</v>
      </c>
      <c r="L340" s="21">
        <v>500</v>
      </c>
      <c r="M340" s="11">
        <v>0.65</v>
      </c>
      <c r="N340" s="23"/>
      <c r="O340" s="23"/>
      <c r="P340" s="17"/>
      <c r="Q340" s="17"/>
      <c r="R340" s="16"/>
      <c r="S340" s="17"/>
      <c r="T340" s="15">
        <f>K340*L340*M340</f>
        <v>3900.000000000001</v>
      </c>
    </row>
    <row r="341" spans="1:20" ht="15" customHeight="1">
      <c r="A341" s="34"/>
      <c r="B341" s="25" t="s">
        <v>78</v>
      </c>
      <c r="C341" s="5" t="s">
        <v>75</v>
      </c>
      <c r="D341" s="22"/>
      <c r="E341" s="2" t="s">
        <v>18</v>
      </c>
      <c r="F341" s="14">
        <v>0.8</v>
      </c>
      <c r="G341" s="14">
        <v>1.5</v>
      </c>
      <c r="H341" s="7">
        <f>F341*G341</f>
        <v>1.2000000000000002</v>
      </c>
      <c r="I341" s="4">
        <v>10</v>
      </c>
      <c r="J341" s="23"/>
      <c r="K341" s="7">
        <f>H341</f>
        <v>1.2000000000000002</v>
      </c>
      <c r="L341" s="20"/>
      <c r="M341" s="20"/>
      <c r="N341" s="11">
        <v>3.5</v>
      </c>
      <c r="O341" s="21">
        <v>12</v>
      </c>
      <c r="P341" s="16"/>
      <c r="Q341" s="17"/>
      <c r="R341" s="16"/>
      <c r="S341" s="17"/>
      <c r="T341" s="15">
        <f>K341*N341*O341</f>
        <v>50.40000000000001</v>
      </c>
    </row>
    <row r="342" spans="1:20" ht="15" customHeight="1">
      <c r="A342" s="34"/>
      <c r="B342" s="25" t="s">
        <v>61</v>
      </c>
      <c r="C342" s="5" t="s">
        <v>32</v>
      </c>
      <c r="D342" s="5"/>
      <c r="E342" s="2" t="s">
        <v>18</v>
      </c>
      <c r="F342" s="14">
        <v>1</v>
      </c>
      <c r="G342" s="14">
        <v>74</v>
      </c>
      <c r="H342" s="10">
        <f>F342*G342</f>
        <v>74</v>
      </c>
      <c r="I342" s="4">
        <v>1</v>
      </c>
      <c r="J342" s="3"/>
      <c r="K342" s="10">
        <f>H342*I342</f>
        <v>74</v>
      </c>
      <c r="L342" s="20"/>
      <c r="M342" s="20"/>
      <c r="N342" s="11">
        <v>0.4</v>
      </c>
      <c r="O342" s="21">
        <v>10</v>
      </c>
      <c r="P342" s="17"/>
      <c r="Q342" s="17"/>
      <c r="R342" s="17"/>
      <c r="S342" s="17"/>
      <c r="T342" s="15">
        <f>K342*N342*O342</f>
        <v>296</v>
      </c>
    </row>
    <row r="343" spans="1:20" ht="15" customHeight="1">
      <c r="A343" s="34"/>
      <c r="B343" s="25" t="s">
        <v>66</v>
      </c>
      <c r="C343" s="5" t="s">
        <v>40</v>
      </c>
      <c r="D343" s="22" t="s">
        <v>77</v>
      </c>
      <c r="E343" s="2" t="s">
        <v>18</v>
      </c>
      <c r="F343" s="20"/>
      <c r="G343" s="20"/>
      <c r="H343" s="20"/>
      <c r="I343" s="17"/>
      <c r="J343" s="23"/>
      <c r="K343" s="20"/>
      <c r="L343" s="20"/>
      <c r="M343" s="20"/>
      <c r="N343" s="23"/>
      <c r="O343" s="16"/>
      <c r="P343" s="19">
        <v>130</v>
      </c>
      <c r="Q343" s="19">
        <v>4</v>
      </c>
      <c r="R343" s="17"/>
      <c r="S343" s="17"/>
      <c r="T343" s="15">
        <v>800</v>
      </c>
    </row>
    <row r="344" spans="1:20" ht="15" customHeight="1">
      <c r="A344" s="34"/>
      <c r="B344" s="25" t="s">
        <v>68</v>
      </c>
      <c r="C344" s="5" t="s">
        <v>47</v>
      </c>
      <c r="D344" s="24">
        <v>0.25</v>
      </c>
      <c r="E344" s="2" t="s">
        <v>46</v>
      </c>
      <c r="F344" s="20"/>
      <c r="G344" s="20"/>
      <c r="H344" s="20"/>
      <c r="I344" s="4">
        <v>1</v>
      </c>
      <c r="J344" s="3"/>
      <c r="K344" s="20"/>
      <c r="L344" s="20"/>
      <c r="M344" s="20"/>
      <c r="N344" s="23"/>
      <c r="O344" s="23"/>
      <c r="P344" s="17"/>
      <c r="Q344" s="17"/>
      <c r="R344" s="16"/>
      <c r="S344" s="17"/>
      <c r="T344" s="15">
        <f>I344*430</f>
        <v>430</v>
      </c>
    </row>
    <row r="345" spans="1:20" ht="15" customHeight="1">
      <c r="A345" s="34"/>
      <c r="B345" s="25" t="s">
        <v>69</v>
      </c>
      <c r="C345" s="5" t="s">
        <v>49</v>
      </c>
      <c r="D345" s="22"/>
      <c r="E345" s="2"/>
      <c r="F345" s="14">
        <v>1</v>
      </c>
      <c r="G345" s="14">
        <v>74</v>
      </c>
      <c r="H345" s="10">
        <f>F345*G345</f>
        <v>74</v>
      </c>
      <c r="I345" s="17"/>
      <c r="J345" s="23"/>
      <c r="K345" s="20"/>
      <c r="L345" s="20"/>
      <c r="M345" s="20"/>
      <c r="N345" s="23"/>
      <c r="O345" s="23"/>
      <c r="P345" s="17"/>
      <c r="Q345" s="10">
        <f>H345/60</f>
        <v>1.2333333333333334</v>
      </c>
      <c r="R345" s="20"/>
      <c r="S345" s="15">
        <f>Q345*35</f>
        <v>43.16666666666667</v>
      </c>
      <c r="T345" s="15">
        <f>(T347*1000)-SUM(T339:T344)</f>
        <v>11705.751162790697</v>
      </c>
    </row>
    <row r="346" spans="1:20" ht="15" customHeight="1">
      <c r="A346" s="34"/>
      <c r="B346" s="25"/>
      <c r="C346" s="14" t="s">
        <v>71</v>
      </c>
      <c r="D346" s="31">
        <v>20</v>
      </c>
      <c r="E346" s="4" t="s">
        <v>70</v>
      </c>
      <c r="F346" s="4">
        <v>35</v>
      </c>
      <c r="G346" s="5" t="s">
        <v>72</v>
      </c>
      <c r="H346" s="15">
        <f>F346-D346</f>
        <v>15</v>
      </c>
      <c r="I346" s="16"/>
      <c r="J346" s="20"/>
      <c r="K346" s="17"/>
      <c r="L346" s="17"/>
      <c r="M346" s="17"/>
      <c r="N346" s="17"/>
      <c r="O346" s="2"/>
      <c r="P346" s="35" t="s">
        <v>88</v>
      </c>
      <c r="Q346" s="36"/>
      <c r="R346" s="36"/>
      <c r="S346" s="36"/>
      <c r="T346" s="31">
        <v>11175</v>
      </c>
    </row>
    <row r="347" spans="1:20" ht="15" customHeight="1">
      <c r="A347" s="34"/>
      <c r="B347" s="25"/>
      <c r="C347" s="26"/>
      <c r="D347" s="27"/>
      <c r="E347" s="28"/>
      <c r="F347" s="28"/>
      <c r="G347" s="28"/>
      <c r="H347" s="28"/>
      <c r="I347" s="29"/>
      <c r="J347" s="27"/>
      <c r="K347" s="28"/>
      <c r="L347" s="28"/>
      <c r="M347" s="28"/>
      <c r="N347" s="28"/>
      <c r="O347" s="30"/>
      <c r="P347" s="37" t="s">
        <v>89</v>
      </c>
      <c r="Q347" s="38"/>
      <c r="R347" s="38"/>
      <c r="S347" s="38"/>
      <c r="T347" s="10">
        <f>(T346*1.35)/860</f>
        <v>17.5421511627907</v>
      </c>
    </row>
    <row r="349" spans="1:20" ht="15" customHeight="1">
      <c r="A349" s="33" t="s">
        <v>117</v>
      </c>
      <c r="B349" s="25" t="s">
        <v>62</v>
      </c>
      <c r="C349" s="32" t="s">
        <v>33</v>
      </c>
      <c r="D349" s="22" t="s">
        <v>82</v>
      </c>
      <c r="E349" s="2" t="s">
        <v>18</v>
      </c>
      <c r="F349" s="14">
        <v>7.6</v>
      </c>
      <c r="G349" s="14">
        <v>3</v>
      </c>
      <c r="H349" s="10">
        <f>F349*G349</f>
        <v>22.799999999999997</v>
      </c>
      <c r="I349" s="4">
        <v>1</v>
      </c>
      <c r="J349" s="23"/>
      <c r="K349" s="10">
        <f>H349-J349</f>
        <v>22.799999999999997</v>
      </c>
      <c r="L349" s="20"/>
      <c r="M349" s="20"/>
      <c r="N349" s="11">
        <v>0.5</v>
      </c>
      <c r="O349" s="21">
        <v>10</v>
      </c>
      <c r="P349" s="16"/>
      <c r="Q349" s="17"/>
      <c r="R349" s="16"/>
      <c r="S349" s="17"/>
      <c r="T349" s="15">
        <f>K349*N349*O349</f>
        <v>113.99999999999999</v>
      </c>
    </row>
    <row r="350" spans="1:20" ht="15" customHeight="1">
      <c r="A350" s="34"/>
      <c r="B350" s="25" t="s">
        <v>57</v>
      </c>
      <c r="C350" s="5" t="s">
        <v>22</v>
      </c>
      <c r="D350" s="5" t="s">
        <v>90</v>
      </c>
      <c r="E350" s="2" t="s">
        <v>18</v>
      </c>
      <c r="F350" s="14">
        <v>0.8</v>
      </c>
      <c r="G350" s="14">
        <v>1.5</v>
      </c>
      <c r="H350" s="7">
        <f>F350*G350</f>
        <v>1.2000000000000002</v>
      </c>
      <c r="I350" s="4">
        <v>3</v>
      </c>
      <c r="J350" s="3"/>
      <c r="K350" s="7">
        <f>H350*I350</f>
        <v>3.6000000000000005</v>
      </c>
      <c r="L350" s="21">
        <v>500</v>
      </c>
      <c r="M350" s="11">
        <v>0.65</v>
      </c>
      <c r="N350" s="23"/>
      <c r="O350" s="23"/>
      <c r="P350" s="17"/>
      <c r="Q350" s="17"/>
      <c r="R350" s="16"/>
      <c r="S350" s="17"/>
      <c r="T350" s="15">
        <f>K350*L350*M350</f>
        <v>1170.0000000000002</v>
      </c>
    </row>
    <row r="351" spans="1:20" ht="15" customHeight="1">
      <c r="A351" s="34"/>
      <c r="B351" s="25" t="s">
        <v>78</v>
      </c>
      <c r="C351" s="5" t="s">
        <v>75</v>
      </c>
      <c r="D351" s="22"/>
      <c r="E351" s="2" t="s">
        <v>18</v>
      </c>
      <c r="F351" s="14">
        <v>0.8</v>
      </c>
      <c r="G351" s="14">
        <v>1.5</v>
      </c>
      <c r="H351" s="7">
        <f>F351*G351</f>
        <v>1.2000000000000002</v>
      </c>
      <c r="I351" s="4">
        <v>3</v>
      </c>
      <c r="J351" s="23"/>
      <c r="K351" s="7">
        <f>H351</f>
        <v>1.2000000000000002</v>
      </c>
      <c r="L351" s="20"/>
      <c r="M351" s="20"/>
      <c r="N351" s="11">
        <v>3.5</v>
      </c>
      <c r="O351" s="21">
        <v>12</v>
      </c>
      <c r="P351" s="16"/>
      <c r="Q351" s="17"/>
      <c r="R351" s="16"/>
      <c r="S351" s="17"/>
      <c r="T351" s="15">
        <f>K351*N351*O351</f>
        <v>50.40000000000001</v>
      </c>
    </row>
    <row r="352" spans="1:20" ht="15" customHeight="1">
      <c r="A352" s="34"/>
      <c r="B352" s="25" t="s">
        <v>61</v>
      </c>
      <c r="C352" s="5" t="s">
        <v>32</v>
      </c>
      <c r="D352" s="5"/>
      <c r="E352" s="2" t="s">
        <v>18</v>
      </c>
      <c r="F352" s="14">
        <v>1</v>
      </c>
      <c r="G352" s="14">
        <v>14.4</v>
      </c>
      <c r="H352" s="10">
        <f>F352*G352</f>
        <v>14.4</v>
      </c>
      <c r="I352" s="4">
        <v>1</v>
      </c>
      <c r="J352" s="3"/>
      <c r="K352" s="10">
        <f>H352*I352</f>
        <v>14.4</v>
      </c>
      <c r="L352" s="20"/>
      <c r="M352" s="20"/>
      <c r="N352" s="11">
        <v>0.4</v>
      </c>
      <c r="O352" s="21">
        <v>10</v>
      </c>
      <c r="P352" s="17"/>
      <c r="Q352" s="17"/>
      <c r="R352" s="17"/>
      <c r="S352" s="17"/>
      <c r="T352" s="15">
        <f>K352*N352*O352</f>
        <v>57.60000000000001</v>
      </c>
    </row>
    <row r="353" spans="1:20" ht="15" customHeight="1">
      <c r="A353" s="34"/>
      <c r="B353" s="25" t="s">
        <v>66</v>
      </c>
      <c r="C353" s="5" t="s">
        <v>40</v>
      </c>
      <c r="D353" s="22" t="s">
        <v>77</v>
      </c>
      <c r="E353" s="2" t="s">
        <v>18</v>
      </c>
      <c r="F353" s="20"/>
      <c r="G353" s="20"/>
      <c r="H353" s="20"/>
      <c r="I353" s="17"/>
      <c r="J353" s="23"/>
      <c r="K353" s="20"/>
      <c r="L353" s="20"/>
      <c r="M353" s="20"/>
      <c r="N353" s="23"/>
      <c r="O353" s="16"/>
      <c r="P353" s="19">
        <v>130</v>
      </c>
      <c r="Q353" s="19">
        <v>4</v>
      </c>
      <c r="R353" s="17"/>
      <c r="S353" s="17"/>
      <c r="T353" s="15">
        <v>800</v>
      </c>
    </row>
    <row r="354" spans="1:20" ht="15" customHeight="1">
      <c r="A354" s="34"/>
      <c r="B354" s="25" t="s">
        <v>68</v>
      </c>
      <c r="C354" s="5" t="s">
        <v>47</v>
      </c>
      <c r="D354" s="24">
        <v>0.25</v>
      </c>
      <c r="E354" s="2" t="s">
        <v>46</v>
      </c>
      <c r="F354" s="20"/>
      <c r="G354" s="20"/>
      <c r="H354" s="20"/>
      <c r="I354" s="4">
        <v>1</v>
      </c>
      <c r="J354" s="3"/>
      <c r="K354" s="20"/>
      <c r="L354" s="20"/>
      <c r="M354" s="20"/>
      <c r="N354" s="23"/>
      <c r="O354" s="23"/>
      <c r="P354" s="17"/>
      <c r="Q354" s="17"/>
      <c r="R354" s="16"/>
      <c r="S354" s="17"/>
      <c r="T354" s="15">
        <f>I354*430</f>
        <v>430</v>
      </c>
    </row>
    <row r="355" spans="1:20" ht="15" customHeight="1">
      <c r="A355" s="34"/>
      <c r="B355" s="25" t="s">
        <v>69</v>
      </c>
      <c r="C355" s="5" t="s">
        <v>49</v>
      </c>
      <c r="D355" s="22"/>
      <c r="E355" s="2"/>
      <c r="F355" s="14">
        <v>1</v>
      </c>
      <c r="G355" s="14">
        <v>14.4</v>
      </c>
      <c r="H355" s="10">
        <f>F355*G355</f>
        <v>14.4</v>
      </c>
      <c r="I355" s="17"/>
      <c r="J355" s="23"/>
      <c r="K355" s="20"/>
      <c r="L355" s="20"/>
      <c r="M355" s="20"/>
      <c r="N355" s="23"/>
      <c r="O355" s="23"/>
      <c r="P355" s="17"/>
      <c r="Q355" s="10">
        <f>H355/60</f>
        <v>0.24000000000000002</v>
      </c>
      <c r="R355" s="20"/>
      <c r="S355" s="15">
        <f>Q355*35</f>
        <v>8.4</v>
      </c>
      <c r="T355" s="15">
        <f>(T357*1000)-SUM(T349:T354)</f>
        <v>886.4302325581398</v>
      </c>
    </row>
    <row r="356" spans="1:20" ht="15" customHeight="1">
      <c r="A356" s="34"/>
      <c r="B356" s="25"/>
      <c r="C356" s="14" t="s">
        <v>71</v>
      </c>
      <c r="D356" s="31">
        <v>20</v>
      </c>
      <c r="E356" s="4" t="s">
        <v>70</v>
      </c>
      <c r="F356" s="4">
        <v>35</v>
      </c>
      <c r="G356" s="5" t="s">
        <v>72</v>
      </c>
      <c r="H356" s="15">
        <f>F356-D356</f>
        <v>15</v>
      </c>
      <c r="I356" s="16"/>
      <c r="J356" s="20"/>
      <c r="K356" s="17"/>
      <c r="L356" s="17"/>
      <c r="M356" s="17"/>
      <c r="N356" s="17"/>
      <c r="O356" s="2"/>
      <c r="P356" s="35" t="s">
        <v>88</v>
      </c>
      <c r="Q356" s="36"/>
      <c r="R356" s="36"/>
      <c r="S356" s="36"/>
      <c r="T356" s="31">
        <v>2235</v>
      </c>
    </row>
    <row r="357" spans="1:20" ht="15" customHeight="1">
      <c r="A357" s="34"/>
      <c r="B357" s="25"/>
      <c r="C357" s="26"/>
      <c r="D357" s="27"/>
      <c r="E357" s="28"/>
      <c r="F357" s="28"/>
      <c r="G357" s="28"/>
      <c r="H357" s="28"/>
      <c r="I357" s="29"/>
      <c r="J357" s="27"/>
      <c r="K357" s="28"/>
      <c r="L357" s="28"/>
      <c r="M357" s="28"/>
      <c r="N357" s="28"/>
      <c r="O357" s="30"/>
      <c r="P357" s="37" t="s">
        <v>89</v>
      </c>
      <c r="Q357" s="38"/>
      <c r="R357" s="38"/>
      <c r="S357" s="38"/>
      <c r="T357" s="10">
        <f>(T356*1.35)/860</f>
        <v>3.5084302325581396</v>
      </c>
    </row>
    <row r="359" spans="1:20" ht="15" customHeight="1">
      <c r="A359" s="33" t="s">
        <v>118</v>
      </c>
      <c r="B359" s="25" t="s">
        <v>62</v>
      </c>
      <c r="C359" s="32" t="s">
        <v>33</v>
      </c>
      <c r="D359" s="22" t="s">
        <v>83</v>
      </c>
      <c r="E359" s="2" t="s">
        <v>18</v>
      </c>
      <c r="F359" s="14">
        <v>3.1</v>
      </c>
      <c r="G359" s="14">
        <v>3</v>
      </c>
      <c r="H359" s="10">
        <f>F359*G359</f>
        <v>9.3</v>
      </c>
      <c r="I359" s="4">
        <v>1</v>
      </c>
      <c r="J359" s="23"/>
      <c r="K359" s="10">
        <f>H359-J359</f>
        <v>9.3</v>
      </c>
      <c r="L359" s="20"/>
      <c r="M359" s="20"/>
      <c r="N359" s="11">
        <v>0.5</v>
      </c>
      <c r="O359" s="21">
        <v>20</v>
      </c>
      <c r="P359" s="16"/>
      <c r="Q359" s="17"/>
      <c r="R359" s="16"/>
      <c r="S359" s="17"/>
      <c r="T359" s="15">
        <f>K359*N359*O359</f>
        <v>93</v>
      </c>
    </row>
    <row r="360" spans="1:20" ht="15" customHeight="1">
      <c r="A360" s="34"/>
      <c r="B360" s="25" t="s">
        <v>57</v>
      </c>
      <c r="C360" s="5" t="s">
        <v>22</v>
      </c>
      <c r="D360" s="5" t="s">
        <v>83</v>
      </c>
      <c r="E360" s="2" t="s">
        <v>18</v>
      </c>
      <c r="F360" s="14">
        <v>0.8</v>
      </c>
      <c r="G360" s="14">
        <v>1.5</v>
      </c>
      <c r="H360" s="7">
        <f>F360*G360</f>
        <v>1.2000000000000002</v>
      </c>
      <c r="I360" s="4">
        <v>2</v>
      </c>
      <c r="J360" s="3"/>
      <c r="K360" s="7">
        <f>H360*I360</f>
        <v>2.4000000000000004</v>
      </c>
      <c r="L360" s="21">
        <v>500</v>
      </c>
      <c r="M360" s="11">
        <v>0.65</v>
      </c>
      <c r="N360" s="23"/>
      <c r="O360" s="23"/>
      <c r="P360" s="17"/>
      <c r="Q360" s="17"/>
      <c r="R360" s="16"/>
      <c r="S360" s="17"/>
      <c r="T360" s="15">
        <f>K360*L360*M360</f>
        <v>780.0000000000002</v>
      </c>
    </row>
    <row r="361" spans="1:20" ht="15" customHeight="1">
      <c r="A361" s="34"/>
      <c r="B361" s="25" t="s">
        <v>78</v>
      </c>
      <c r="C361" s="5" t="s">
        <v>75</v>
      </c>
      <c r="D361" s="22"/>
      <c r="E361" s="2" t="s">
        <v>18</v>
      </c>
      <c r="F361" s="14">
        <v>0.8</v>
      </c>
      <c r="G361" s="14">
        <v>1.5</v>
      </c>
      <c r="H361" s="7">
        <f>F361*G361</f>
        <v>1.2000000000000002</v>
      </c>
      <c r="I361" s="4">
        <v>2</v>
      </c>
      <c r="J361" s="23"/>
      <c r="K361" s="7">
        <f>H361</f>
        <v>1.2000000000000002</v>
      </c>
      <c r="L361" s="20"/>
      <c r="M361" s="20"/>
      <c r="N361" s="11">
        <v>3.5</v>
      </c>
      <c r="O361" s="21">
        <v>12</v>
      </c>
      <c r="P361" s="16"/>
      <c r="Q361" s="17"/>
      <c r="R361" s="16"/>
      <c r="S361" s="17"/>
      <c r="T361" s="15">
        <f>K361*N361*O361</f>
        <v>50.40000000000001</v>
      </c>
    </row>
    <row r="362" spans="1:20" ht="15" customHeight="1">
      <c r="A362" s="34"/>
      <c r="B362" s="25" t="s">
        <v>61</v>
      </c>
      <c r="C362" s="5" t="s">
        <v>32</v>
      </c>
      <c r="D362" s="5"/>
      <c r="E362" s="2" t="s">
        <v>18</v>
      </c>
      <c r="F362" s="14">
        <v>1</v>
      </c>
      <c r="G362" s="14">
        <v>14.4</v>
      </c>
      <c r="H362" s="10">
        <f>F362*G362</f>
        <v>14.4</v>
      </c>
      <c r="I362" s="4">
        <v>1</v>
      </c>
      <c r="J362" s="3"/>
      <c r="K362" s="10">
        <f>H362*I362</f>
        <v>14.4</v>
      </c>
      <c r="L362" s="20"/>
      <c r="M362" s="20"/>
      <c r="N362" s="11">
        <v>0.4</v>
      </c>
      <c r="O362" s="21">
        <v>10</v>
      </c>
      <c r="P362" s="17"/>
      <c r="Q362" s="17"/>
      <c r="R362" s="17"/>
      <c r="S362" s="17"/>
      <c r="T362" s="15">
        <f>K362*N362*O362</f>
        <v>57.60000000000001</v>
      </c>
    </row>
    <row r="363" spans="1:20" ht="15" customHeight="1">
      <c r="A363" s="34"/>
      <c r="B363" s="25" t="s">
        <v>66</v>
      </c>
      <c r="C363" s="5" t="s">
        <v>40</v>
      </c>
      <c r="D363" s="22" t="s">
        <v>77</v>
      </c>
      <c r="E363" s="2" t="s">
        <v>18</v>
      </c>
      <c r="F363" s="20"/>
      <c r="G363" s="20"/>
      <c r="H363" s="20"/>
      <c r="I363" s="17"/>
      <c r="J363" s="23"/>
      <c r="K363" s="20"/>
      <c r="L363" s="20"/>
      <c r="M363" s="20"/>
      <c r="N363" s="23"/>
      <c r="O363" s="16"/>
      <c r="P363" s="19">
        <v>130</v>
      </c>
      <c r="Q363" s="19">
        <v>4</v>
      </c>
      <c r="R363" s="17"/>
      <c r="S363" s="17"/>
      <c r="T363" s="15">
        <v>800</v>
      </c>
    </row>
    <row r="364" spans="1:20" ht="15" customHeight="1">
      <c r="A364" s="34"/>
      <c r="B364" s="25" t="s">
        <v>68</v>
      </c>
      <c r="C364" s="5" t="s">
        <v>47</v>
      </c>
      <c r="D364" s="24">
        <v>0.25</v>
      </c>
      <c r="E364" s="2" t="s">
        <v>46</v>
      </c>
      <c r="F364" s="20"/>
      <c r="G364" s="20"/>
      <c r="H364" s="20"/>
      <c r="I364" s="4">
        <v>1</v>
      </c>
      <c r="J364" s="3"/>
      <c r="K364" s="20"/>
      <c r="L364" s="20"/>
      <c r="M364" s="20"/>
      <c r="N364" s="23"/>
      <c r="O364" s="23"/>
      <c r="P364" s="17"/>
      <c r="Q364" s="17"/>
      <c r="R364" s="16"/>
      <c r="S364" s="17"/>
      <c r="T364" s="15">
        <f>I364*430</f>
        <v>430</v>
      </c>
    </row>
    <row r="365" spans="1:20" ht="15" customHeight="1">
      <c r="A365" s="34"/>
      <c r="B365" s="25" t="s">
        <v>69</v>
      </c>
      <c r="C365" s="5" t="s">
        <v>49</v>
      </c>
      <c r="D365" s="22"/>
      <c r="E365" s="2"/>
      <c r="F365" s="14">
        <v>1</v>
      </c>
      <c r="G365" s="14">
        <v>14.4</v>
      </c>
      <c r="H365" s="10">
        <f>F365*G365</f>
        <v>14.4</v>
      </c>
      <c r="I365" s="17"/>
      <c r="J365" s="23"/>
      <c r="K365" s="20"/>
      <c r="L365" s="20"/>
      <c r="M365" s="20"/>
      <c r="N365" s="23"/>
      <c r="O365" s="23"/>
      <c r="P365" s="17"/>
      <c r="Q365" s="10">
        <f>H365/60</f>
        <v>0.24000000000000002</v>
      </c>
      <c r="R365" s="20"/>
      <c r="S365" s="15">
        <f>Q365*35</f>
        <v>8.4</v>
      </c>
      <c r="T365" s="15">
        <f>(T367*1000)-SUM(T359:T364)</f>
        <v>1085.5116279069766</v>
      </c>
    </row>
    <row r="366" spans="1:20" ht="15" customHeight="1">
      <c r="A366" s="34"/>
      <c r="B366" s="25"/>
      <c r="C366" s="14" t="s">
        <v>71</v>
      </c>
      <c r="D366" s="31">
        <v>20</v>
      </c>
      <c r="E366" s="4" t="s">
        <v>70</v>
      </c>
      <c r="F366" s="4">
        <v>35</v>
      </c>
      <c r="G366" s="5" t="s">
        <v>72</v>
      </c>
      <c r="H366" s="15">
        <f>F366-D366</f>
        <v>15</v>
      </c>
      <c r="I366" s="16"/>
      <c r="J366" s="20"/>
      <c r="K366" s="17"/>
      <c r="L366" s="17"/>
      <c r="M366" s="17"/>
      <c r="N366" s="17"/>
      <c r="O366" s="2"/>
      <c r="P366" s="35" t="s">
        <v>88</v>
      </c>
      <c r="Q366" s="36"/>
      <c r="R366" s="36"/>
      <c r="S366" s="36"/>
      <c r="T366" s="31">
        <v>2100</v>
      </c>
    </row>
    <row r="367" spans="1:20" ht="15" customHeight="1">
      <c r="A367" s="34"/>
      <c r="B367" s="25"/>
      <c r="C367" s="26"/>
      <c r="D367" s="27"/>
      <c r="E367" s="28"/>
      <c r="F367" s="28"/>
      <c r="G367" s="28"/>
      <c r="H367" s="28"/>
      <c r="I367" s="29"/>
      <c r="J367" s="27"/>
      <c r="K367" s="28"/>
      <c r="L367" s="28"/>
      <c r="M367" s="28"/>
      <c r="N367" s="28"/>
      <c r="O367" s="30"/>
      <c r="P367" s="37" t="s">
        <v>89</v>
      </c>
      <c r="Q367" s="38"/>
      <c r="R367" s="38"/>
      <c r="S367" s="38"/>
      <c r="T367" s="10">
        <f>(T366*1.35)/860</f>
        <v>3.296511627906977</v>
      </c>
    </row>
    <row r="369" spans="1:20" ht="15" customHeight="1">
      <c r="A369" s="33" t="s">
        <v>119</v>
      </c>
      <c r="B369" s="25" t="s">
        <v>62</v>
      </c>
      <c r="C369" s="32" t="s">
        <v>33</v>
      </c>
      <c r="D369" s="22" t="s">
        <v>83</v>
      </c>
      <c r="E369" s="2" t="s">
        <v>18</v>
      </c>
      <c r="F369" s="14">
        <v>5.6</v>
      </c>
      <c r="G369" s="14">
        <v>3</v>
      </c>
      <c r="H369" s="10">
        <f>F369*G369</f>
        <v>16.799999999999997</v>
      </c>
      <c r="I369" s="4">
        <v>1</v>
      </c>
      <c r="J369" s="23"/>
      <c r="K369" s="10">
        <f>H369-J369</f>
        <v>16.799999999999997</v>
      </c>
      <c r="L369" s="20"/>
      <c r="M369" s="20"/>
      <c r="N369" s="11">
        <v>0.5</v>
      </c>
      <c r="O369" s="21">
        <v>20</v>
      </c>
      <c r="P369" s="16"/>
      <c r="Q369" s="17"/>
      <c r="R369" s="16"/>
      <c r="S369" s="17"/>
      <c r="T369" s="15">
        <f>K369*N369*O369</f>
        <v>167.99999999999997</v>
      </c>
    </row>
    <row r="370" spans="1:20" ht="15" customHeight="1">
      <c r="A370" s="34"/>
      <c r="B370" s="25" t="s">
        <v>57</v>
      </c>
      <c r="C370" s="5" t="s">
        <v>22</v>
      </c>
      <c r="D370" s="5" t="s">
        <v>83</v>
      </c>
      <c r="E370" s="2" t="s">
        <v>18</v>
      </c>
      <c r="F370" s="14">
        <v>0.8</v>
      </c>
      <c r="G370" s="14">
        <v>1.5</v>
      </c>
      <c r="H370" s="7">
        <f>F370*G370</f>
        <v>1.2000000000000002</v>
      </c>
      <c r="I370" s="4">
        <v>2</v>
      </c>
      <c r="J370" s="3"/>
      <c r="K370" s="7">
        <f>H370*I370</f>
        <v>2.4000000000000004</v>
      </c>
      <c r="L370" s="21">
        <v>500</v>
      </c>
      <c r="M370" s="11">
        <v>0.65</v>
      </c>
      <c r="N370" s="23"/>
      <c r="O370" s="23"/>
      <c r="P370" s="17"/>
      <c r="Q370" s="17"/>
      <c r="R370" s="16"/>
      <c r="S370" s="17"/>
      <c r="T370" s="15">
        <f>K370*L370*M370</f>
        <v>780.0000000000002</v>
      </c>
    </row>
    <row r="371" spans="1:20" ht="15" customHeight="1">
      <c r="A371" s="34"/>
      <c r="B371" s="25" t="s">
        <v>78</v>
      </c>
      <c r="C371" s="5" t="s">
        <v>75</v>
      </c>
      <c r="D371" s="22"/>
      <c r="E371" s="2" t="s">
        <v>18</v>
      </c>
      <c r="F371" s="14">
        <v>0.8</v>
      </c>
      <c r="G371" s="14">
        <v>1.5</v>
      </c>
      <c r="H371" s="7">
        <f>F371*G371</f>
        <v>1.2000000000000002</v>
      </c>
      <c r="I371" s="4">
        <v>2</v>
      </c>
      <c r="J371" s="23"/>
      <c r="K371" s="7">
        <f>H371</f>
        <v>1.2000000000000002</v>
      </c>
      <c r="L371" s="20"/>
      <c r="M371" s="20"/>
      <c r="N371" s="11">
        <v>3.5</v>
      </c>
      <c r="O371" s="21">
        <v>12</v>
      </c>
      <c r="P371" s="16"/>
      <c r="Q371" s="17"/>
      <c r="R371" s="16"/>
      <c r="S371" s="17"/>
      <c r="T371" s="15">
        <f>K371*N371*O371</f>
        <v>50.40000000000001</v>
      </c>
    </row>
    <row r="372" spans="1:20" ht="15" customHeight="1">
      <c r="A372" s="34"/>
      <c r="B372" s="25" t="s">
        <v>61</v>
      </c>
      <c r="C372" s="5" t="s">
        <v>32</v>
      </c>
      <c r="D372" s="5"/>
      <c r="E372" s="2" t="s">
        <v>18</v>
      </c>
      <c r="F372" s="14">
        <v>1</v>
      </c>
      <c r="G372" s="14">
        <v>15</v>
      </c>
      <c r="H372" s="10">
        <f>F372*G372</f>
        <v>15</v>
      </c>
      <c r="I372" s="4">
        <v>1</v>
      </c>
      <c r="J372" s="3"/>
      <c r="K372" s="10">
        <f>H372*I372</f>
        <v>15</v>
      </c>
      <c r="L372" s="20"/>
      <c r="M372" s="20"/>
      <c r="N372" s="11">
        <v>0.4</v>
      </c>
      <c r="O372" s="21">
        <v>10</v>
      </c>
      <c r="P372" s="17"/>
      <c r="Q372" s="17"/>
      <c r="R372" s="17"/>
      <c r="S372" s="17"/>
      <c r="T372" s="15">
        <f>K372*N372*O372</f>
        <v>60</v>
      </c>
    </row>
    <row r="373" spans="1:20" ht="15" customHeight="1">
      <c r="A373" s="34"/>
      <c r="B373" s="25" t="s">
        <v>66</v>
      </c>
      <c r="C373" s="5" t="s">
        <v>40</v>
      </c>
      <c r="D373" s="22" t="s">
        <v>77</v>
      </c>
      <c r="E373" s="2" t="s">
        <v>18</v>
      </c>
      <c r="F373" s="20"/>
      <c r="G373" s="20"/>
      <c r="H373" s="20"/>
      <c r="I373" s="17"/>
      <c r="J373" s="23"/>
      <c r="K373" s="20"/>
      <c r="L373" s="20"/>
      <c r="M373" s="20"/>
      <c r="N373" s="23"/>
      <c r="O373" s="16"/>
      <c r="P373" s="19">
        <v>130</v>
      </c>
      <c r="Q373" s="19">
        <v>4</v>
      </c>
      <c r="R373" s="17"/>
      <c r="S373" s="17"/>
      <c r="T373" s="15">
        <v>800</v>
      </c>
    </row>
    <row r="374" spans="1:20" ht="15" customHeight="1">
      <c r="A374" s="34"/>
      <c r="B374" s="25" t="s">
        <v>68</v>
      </c>
      <c r="C374" s="5" t="s">
        <v>47</v>
      </c>
      <c r="D374" s="24">
        <v>0.25</v>
      </c>
      <c r="E374" s="2" t="s">
        <v>46</v>
      </c>
      <c r="F374" s="20"/>
      <c r="G374" s="20"/>
      <c r="H374" s="20"/>
      <c r="I374" s="4">
        <v>1</v>
      </c>
      <c r="J374" s="3"/>
      <c r="K374" s="20"/>
      <c r="L374" s="20"/>
      <c r="M374" s="20"/>
      <c r="N374" s="23"/>
      <c r="O374" s="23"/>
      <c r="P374" s="17"/>
      <c r="Q374" s="17"/>
      <c r="R374" s="16"/>
      <c r="S374" s="17"/>
      <c r="T374" s="15">
        <f>I374*430</f>
        <v>430</v>
      </c>
    </row>
    <row r="375" spans="1:20" ht="15" customHeight="1">
      <c r="A375" s="34"/>
      <c r="B375" s="25" t="s">
        <v>69</v>
      </c>
      <c r="C375" s="5" t="s">
        <v>49</v>
      </c>
      <c r="D375" s="22"/>
      <c r="E375" s="2"/>
      <c r="F375" s="14">
        <v>1</v>
      </c>
      <c r="G375" s="14">
        <v>15</v>
      </c>
      <c r="H375" s="10">
        <f>F375*G375</f>
        <v>15</v>
      </c>
      <c r="I375" s="17"/>
      <c r="J375" s="23"/>
      <c r="K375" s="20"/>
      <c r="L375" s="20"/>
      <c r="M375" s="20"/>
      <c r="N375" s="23"/>
      <c r="O375" s="23"/>
      <c r="P375" s="17"/>
      <c r="Q375" s="10">
        <f>H375/60</f>
        <v>0.25</v>
      </c>
      <c r="R375" s="20"/>
      <c r="S375" s="15">
        <f>Q375*35</f>
        <v>8.75</v>
      </c>
      <c r="T375" s="15">
        <f>(T377*1000)-SUM(T369:T374)</f>
        <v>1196.4837209302323</v>
      </c>
    </row>
    <row r="376" spans="1:20" ht="15" customHeight="1">
      <c r="A376" s="34"/>
      <c r="B376" s="25"/>
      <c r="C376" s="14" t="s">
        <v>71</v>
      </c>
      <c r="D376" s="31">
        <v>20</v>
      </c>
      <c r="E376" s="4" t="s">
        <v>70</v>
      </c>
      <c r="F376" s="4">
        <v>35</v>
      </c>
      <c r="G376" s="5" t="s">
        <v>72</v>
      </c>
      <c r="H376" s="15">
        <f>F376-D376</f>
        <v>15</v>
      </c>
      <c r="I376" s="16"/>
      <c r="J376" s="20"/>
      <c r="K376" s="17"/>
      <c r="L376" s="17"/>
      <c r="M376" s="17"/>
      <c r="N376" s="17"/>
      <c r="O376" s="2"/>
      <c r="P376" s="35" t="s">
        <v>88</v>
      </c>
      <c r="Q376" s="36"/>
      <c r="R376" s="36"/>
      <c r="S376" s="36"/>
      <c r="T376" s="31">
        <v>2220</v>
      </c>
    </row>
    <row r="377" spans="1:20" ht="15" customHeight="1">
      <c r="A377" s="34"/>
      <c r="B377" s="25"/>
      <c r="C377" s="26"/>
      <c r="D377" s="27"/>
      <c r="E377" s="28"/>
      <c r="F377" s="28"/>
      <c r="G377" s="28"/>
      <c r="H377" s="28"/>
      <c r="I377" s="29"/>
      <c r="J377" s="27"/>
      <c r="K377" s="28"/>
      <c r="L377" s="28"/>
      <c r="M377" s="28"/>
      <c r="N377" s="28"/>
      <c r="O377" s="30"/>
      <c r="P377" s="37" t="s">
        <v>89</v>
      </c>
      <c r="Q377" s="38"/>
      <c r="R377" s="38"/>
      <c r="S377" s="38"/>
      <c r="T377" s="10">
        <f>(T376*1.35)/860</f>
        <v>3.4848837209302324</v>
      </c>
    </row>
    <row r="380" spans="1:20" ht="15" customHeight="1">
      <c r="A380" s="33" t="s">
        <v>120</v>
      </c>
      <c r="B380" s="25" t="s">
        <v>62</v>
      </c>
      <c r="C380" s="32" t="s">
        <v>33</v>
      </c>
      <c r="D380" s="22" t="s">
        <v>83</v>
      </c>
      <c r="E380" s="2" t="s">
        <v>18</v>
      </c>
      <c r="F380" s="14">
        <v>7.6</v>
      </c>
      <c r="G380" s="14">
        <v>3</v>
      </c>
      <c r="H380" s="10">
        <f>F380*G380</f>
        <v>22.799999999999997</v>
      </c>
      <c r="I380" s="4">
        <v>1</v>
      </c>
      <c r="J380" s="23"/>
      <c r="K380" s="10">
        <f>H380-J380</f>
        <v>22.799999999999997</v>
      </c>
      <c r="L380" s="20"/>
      <c r="M380" s="20"/>
      <c r="N380" s="11">
        <v>0.5</v>
      </c>
      <c r="O380" s="21">
        <v>20</v>
      </c>
      <c r="P380" s="16"/>
      <c r="Q380" s="17"/>
      <c r="R380" s="16"/>
      <c r="S380" s="17"/>
      <c r="T380" s="15">
        <f>K380*N380*O380</f>
        <v>227.99999999999997</v>
      </c>
    </row>
    <row r="381" spans="1:20" ht="15" customHeight="1">
      <c r="A381" s="34"/>
      <c r="B381" s="25" t="s">
        <v>57</v>
      </c>
      <c r="C381" s="5" t="s">
        <v>22</v>
      </c>
      <c r="D381" s="5" t="s">
        <v>83</v>
      </c>
      <c r="E381" s="2" t="s">
        <v>18</v>
      </c>
      <c r="F381" s="14">
        <v>0.8</v>
      </c>
      <c r="G381" s="14">
        <v>1.5</v>
      </c>
      <c r="H381" s="7">
        <f>F381*G381</f>
        <v>1.2000000000000002</v>
      </c>
      <c r="I381" s="4">
        <v>3</v>
      </c>
      <c r="J381" s="3"/>
      <c r="K381" s="7">
        <f>H381*I381</f>
        <v>3.6000000000000005</v>
      </c>
      <c r="L381" s="21">
        <v>500</v>
      </c>
      <c r="M381" s="11">
        <v>0.65</v>
      </c>
      <c r="N381" s="23"/>
      <c r="O381" s="23"/>
      <c r="P381" s="17"/>
      <c r="Q381" s="17"/>
      <c r="R381" s="16"/>
      <c r="S381" s="17"/>
      <c r="T381" s="15">
        <f>K381*L381*M381</f>
        <v>1170.0000000000002</v>
      </c>
    </row>
    <row r="382" spans="1:20" ht="15" customHeight="1">
      <c r="A382" s="34"/>
      <c r="B382" s="25" t="s">
        <v>78</v>
      </c>
      <c r="C382" s="5" t="s">
        <v>75</v>
      </c>
      <c r="D382" s="22"/>
      <c r="E382" s="2" t="s">
        <v>18</v>
      </c>
      <c r="F382" s="14">
        <v>0.8</v>
      </c>
      <c r="G382" s="14">
        <v>1.5</v>
      </c>
      <c r="H382" s="7">
        <f>F382*G382</f>
        <v>1.2000000000000002</v>
      </c>
      <c r="I382" s="4">
        <v>3</v>
      </c>
      <c r="J382" s="23"/>
      <c r="K382" s="7">
        <f>H382</f>
        <v>1.2000000000000002</v>
      </c>
      <c r="L382" s="20"/>
      <c r="M382" s="20"/>
      <c r="N382" s="11">
        <v>3.5</v>
      </c>
      <c r="O382" s="21">
        <v>12</v>
      </c>
      <c r="P382" s="16"/>
      <c r="Q382" s="17"/>
      <c r="R382" s="16"/>
      <c r="S382" s="17"/>
      <c r="T382" s="15">
        <f>K382*N382*O382</f>
        <v>50.40000000000001</v>
      </c>
    </row>
    <row r="383" spans="1:20" ht="15" customHeight="1">
      <c r="A383" s="34"/>
      <c r="B383" s="25" t="s">
        <v>61</v>
      </c>
      <c r="C383" s="5" t="s">
        <v>32</v>
      </c>
      <c r="D383" s="5"/>
      <c r="E383" s="2" t="s">
        <v>18</v>
      </c>
      <c r="F383" s="14">
        <v>1</v>
      </c>
      <c r="G383" s="14">
        <v>13.1</v>
      </c>
      <c r="H383" s="10">
        <f>F383*G383</f>
        <v>13.1</v>
      </c>
      <c r="I383" s="4">
        <v>1</v>
      </c>
      <c r="J383" s="3"/>
      <c r="K383" s="10">
        <f>H383*I383</f>
        <v>13.1</v>
      </c>
      <c r="L383" s="20"/>
      <c r="M383" s="20"/>
      <c r="N383" s="11">
        <v>0.4</v>
      </c>
      <c r="O383" s="21">
        <v>10</v>
      </c>
      <c r="P383" s="17"/>
      <c r="Q383" s="17"/>
      <c r="R383" s="17"/>
      <c r="S383" s="17"/>
      <c r="T383" s="15">
        <f>K383*N383*O383</f>
        <v>52.400000000000006</v>
      </c>
    </row>
    <row r="384" spans="1:20" ht="15" customHeight="1">
      <c r="A384" s="34"/>
      <c r="B384" s="25" t="s">
        <v>66</v>
      </c>
      <c r="C384" s="5" t="s">
        <v>40</v>
      </c>
      <c r="D384" s="22" t="s">
        <v>77</v>
      </c>
      <c r="E384" s="2" t="s">
        <v>18</v>
      </c>
      <c r="F384" s="20"/>
      <c r="G384" s="20"/>
      <c r="H384" s="20"/>
      <c r="I384" s="17"/>
      <c r="J384" s="23"/>
      <c r="K384" s="20"/>
      <c r="L384" s="20"/>
      <c r="M384" s="20"/>
      <c r="N384" s="23"/>
      <c r="O384" s="16"/>
      <c r="P384" s="19">
        <v>130</v>
      </c>
      <c r="Q384" s="19">
        <v>4</v>
      </c>
      <c r="R384" s="17"/>
      <c r="S384" s="17"/>
      <c r="T384" s="15">
        <v>800</v>
      </c>
    </row>
    <row r="385" spans="1:20" ht="15" customHeight="1">
      <c r="A385" s="34"/>
      <c r="B385" s="25" t="s">
        <v>68</v>
      </c>
      <c r="C385" s="5" t="s">
        <v>47</v>
      </c>
      <c r="D385" s="24">
        <v>0.25</v>
      </c>
      <c r="E385" s="2" t="s">
        <v>46</v>
      </c>
      <c r="F385" s="20"/>
      <c r="G385" s="20"/>
      <c r="H385" s="20"/>
      <c r="I385" s="4">
        <v>1</v>
      </c>
      <c r="J385" s="3"/>
      <c r="K385" s="20"/>
      <c r="L385" s="20"/>
      <c r="M385" s="20"/>
      <c r="N385" s="23"/>
      <c r="O385" s="23"/>
      <c r="P385" s="17"/>
      <c r="Q385" s="17"/>
      <c r="R385" s="16"/>
      <c r="S385" s="17"/>
      <c r="T385" s="15">
        <f>I385*430</f>
        <v>430</v>
      </c>
    </row>
    <row r="386" spans="1:20" ht="15" customHeight="1">
      <c r="A386" s="34"/>
      <c r="B386" s="25" t="s">
        <v>69</v>
      </c>
      <c r="C386" s="5" t="s">
        <v>49</v>
      </c>
      <c r="D386" s="22"/>
      <c r="E386" s="2"/>
      <c r="F386" s="14">
        <v>1</v>
      </c>
      <c r="G386" s="14">
        <v>13.1</v>
      </c>
      <c r="H386" s="10">
        <f>F386*G386</f>
        <v>13.1</v>
      </c>
      <c r="I386" s="17"/>
      <c r="J386" s="23"/>
      <c r="K386" s="20"/>
      <c r="L386" s="20"/>
      <c r="M386" s="20"/>
      <c r="N386" s="23"/>
      <c r="O386" s="23"/>
      <c r="P386" s="17"/>
      <c r="Q386" s="10">
        <f>H386/60</f>
        <v>0.21833333333333332</v>
      </c>
      <c r="R386" s="20"/>
      <c r="S386" s="15">
        <f>Q386*35</f>
        <v>7.641666666666667</v>
      </c>
      <c r="T386" s="15">
        <f>(T388*1000)-SUM(T380:T385)</f>
        <v>358.5023255813953</v>
      </c>
    </row>
    <row r="387" spans="1:20" ht="15" customHeight="1">
      <c r="A387" s="34"/>
      <c r="B387" s="25"/>
      <c r="C387" s="14" t="s">
        <v>71</v>
      </c>
      <c r="D387" s="31">
        <v>20</v>
      </c>
      <c r="E387" s="4" t="s">
        <v>70</v>
      </c>
      <c r="F387" s="4">
        <v>35</v>
      </c>
      <c r="G387" s="5" t="s">
        <v>72</v>
      </c>
      <c r="H387" s="15">
        <f>F387-D387</f>
        <v>15</v>
      </c>
      <c r="I387" s="16"/>
      <c r="J387" s="20"/>
      <c r="K387" s="17"/>
      <c r="L387" s="17"/>
      <c r="M387" s="17"/>
      <c r="N387" s="17"/>
      <c r="O387" s="2"/>
      <c r="P387" s="35" t="s">
        <v>88</v>
      </c>
      <c r="Q387" s="36"/>
      <c r="R387" s="36"/>
      <c r="S387" s="36"/>
      <c r="T387" s="31">
        <v>1968</v>
      </c>
    </row>
    <row r="388" spans="1:20" ht="15" customHeight="1">
      <c r="A388" s="34"/>
      <c r="B388" s="25"/>
      <c r="C388" s="26"/>
      <c r="D388" s="27"/>
      <c r="E388" s="28"/>
      <c r="F388" s="28"/>
      <c r="G388" s="28"/>
      <c r="H388" s="28"/>
      <c r="I388" s="29"/>
      <c r="J388" s="27"/>
      <c r="K388" s="28"/>
      <c r="L388" s="28"/>
      <c r="M388" s="28"/>
      <c r="N388" s="28"/>
      <c r="O388" s="30"/>
      <c r="P388" s="37" t="s">
        <v>89</v>
      </c>
      <c r="Q388" s="38"/>
      <c r="R388" s="38"/>
      <c r="S388" s="38"/>
      <c r="T388" s="10">
        <f>(T387*1.35)/860</f>
        <v>3.0893023255813956</v>
      </c>
    </row>
    <row r="390" spans="1:20" ht="15" customHeight="1">
      <c r="A390" s="33" t="s">
        <v>121</v>
      </c>
      <c r="B390" s="25" t="s">
        <v>62</v>
      </c>
      <c r="C390" s="32" t="s">
        <v>33</v>
      </c>
      <c r="D390" s="22" t="s">
        <v>83</v>
      </c>
      <c r="E390" s="2" t="s">
        <v>18</v>
      </c>
      <c r="F390" s="14">
        <v>3.1</v>
      </c>
      <c r="G390" s="14">
        <v>3</v>
      </c>
      <c r="H390" s="10">
        <f>F390*G390</f>
        <v>9.3</v>
      </c>
      <c r="I390" s="4">
        <v>1</v>
      </c>
      <c r="J390" s="23"/>
      <c r="K390" s="10">
        <f>H390-J390</f>
        <v>9.3</v>
      </c>
      <c r="L390" s="20"/>
      <c r="M390" s="20"/>
      <c r="N390" s="11">
        <v>0.5</v>
      </c>
      <c r="O390" s="21">
        <v>20</v>
      </c>
      <c r="P390" s="16"/>
      <c r="Q390" s="17"/>
      <c r="R390" s="16"/>
      <c r="S390" s="17"/>
      <c r="T390" s="15">
        <f>K390*N390*O390</f>
        <v>93</v>
      </c>
    </row>
    <row r="391" spans="1:20" ht="15" customHeight="1">
      <c r="A391" s="34"/>
      <c r="B391" s="25" t="s">
        <v>57</v>
      </c>
      <c r="C391" s="5" t="s">
        <v>22</v>
      </c>
      <c r="D391" s="5" t="s">
        <v>83</v>
      </c>
      <c r="E391" s="2" t="s">
        <v>18</v>
      </c>
      <c r="F391" s="14">
        <v>0.8</v>
      </c>
      <c r="G391" s="14">
        <v>1.5</v>
      </c>
      <c r="H391" s="7">
        <f>F391*G391</f>
        <v>1.2000000000000002</v>
      </c>
      <c r="I391" s="4">
        <v>2</v>
      </c>
      <c r="J391" s="3"/>
      <c r="K391" s="7">
        <f>H391*I391</f>
        <v>2.4000000000000004</v>
      </c>
      <c r="L391" s="21">
        <v>500</v>
      </c>
      <c r="M391" s="11">
        <v>0.65</v>
      </c>
      <c r="N391" s="23"/>
      <c r="O391" s="23"/>
      <c r="P391" s="17"/>
      <c r="Q391" s="17"/>
      <c r="R391" s="16"/>
      <c r="S391" s="17"/>
      <c r="T391" s="15">
        <f>K391*L391*M391</f>
        <v>780.0000000000002</v>
      </c>
    </row>
    <row r="392" spans="1:20" ht="15" customHeight="1">
      <c r="A392" s="34"/>
      <c r="B392" s="25" t="s">
        <v>78</v>
      </c>
      <c r="C392" s="5" t="s">
        <v>75</v>
      </c>
      <c r="D392" s="22"/>
      <c r="E392" s="2" t="s">
        <v>18</v>
      </c>
      <c r="F392" s="14">
        <v>0.8</v>
      </c>
      <c r="G392" s="14">
        <v>1.5</v>
      </c>
      <c r="H392" s="7">
        <f>F392*G392</f>
        <v>1.2000000000000002</v>
      </c>
      <c r="I392" s="4">
        <v>2</v>
      </c>
      <c r="J392" s="23"/>
      <c r="K392" s="7">
        <f>H392</f>
        <v>1.2000000000000002</v>
      </c>
      <c r="L392" s="20"/>
      <c r="M392" s="20"/>
      <c r="N392" s="11">
        <v>3.5</v>
      </c>
      <c r="O392" s="21">
        <v>12</v>
      </c>
      <c r="P392" s="16"/>
      <c r="Q392" s="17"/>
      <c r="R392" s="16"/>
      <c r="S392" s="17"/>
      <c r="T392" s="15">
        <f>K392*N392*O392</f>
        <v>50.40000000000001</v>
      </c>
    </row>
    <row r="393" spans="1:20" ht="15" customHeight="1">
      <c r="A393" s="34"/>
      <c r="B393" s="25" t="s">
        <v>61</v>
      </c>
      <c r="C393" s="5" t="s">
        <v>32</v>
      </c>
      <c r="D393" s="5"/>
      <c r="E393" s="2" t="s">
        <v>18</v>
      </c>
      <c r="F393" s="14">
        <v>1</v>
      </c>
      <c r="G393" s="14">
        <v>13.2</v>
      </c>
      <c r="H393" s="10">
        <f>F393*G393</f>
        <v>13.2</v>
      </c>
      <c r="I393" s="4">
        <v>1</v>
      </c>
      <c r="J393" s="3"/>
      <c r="K393" s="10">
        <f>H393*I393</f>
        <v>13.2</v>
      </c>
      <c r="L393" s="20"/>
      <c r="M393" s="20"/>
      <c r="N393" s="11">
        <v>0.4</v>
      </c>
      <c r="O393" s="21">
        <v>10</v>
      </c>
      <c r="P393" s="17"/>
      <c r="Q393" s="17"/>
      <c r="R393" s="17"/>
      <c r="S393" s="17"/>
      <c r="T393" s="15">
        <f>K393*N393*O393</f>
        <v>52.800000000000004</v>
      </c>
    </row>
    <row r="394" spans="1:20" ht="15" customHeight="1">
      <c r="A394" s="34"/>
      <c r="B394" s="25" t="s">
        <v>66</v>
      </c>
      <c r="C394" s="5" t="s">
        <v>40</v>
      </c>
      <c r="D394" s="22" t="s">
        <v>77</v>
      </c>
      <c r="E394" s="2" t="s">
        <v>18</v>
      </c>
      <c r="F394" s="20"/>
      <c r="G394" s="20"/>
      <c r="H394" s="20"/>
      <c r="I394" s="17"/>
      <c r="J394" s="23"/>
      <c r="K394" s="20"/>
      <c r="L394" s="20"/>
      <c r="M394" s="20"/>
      <c r="N394" s="23"/>
      <c r="O394" s="16"/>
      <c r="P394" s="19">
        <v>130</v>
      </c>
      <c r="Q394" s="19">
        <v>4</v>
      </c>
      <c r="R394" s="17"/>
      <c r="S394" s="17"/>
      <c r="T394" s="15">
        <v>800</v>
      </c>
    </row>
    <row r="395" spans="1:20" ht="15" customHeight="1">
      <c r="A395" s="34"/>
      <c r="B395" s="25" t="s">
        <v>68</v>
      </c>
      <c r="C395" s="5" t="s">
        <v>47</v>
      </c>
      <c r="D395" s="24">
        <v>0.25</v>
      </c>
      <c r="E395" s="2" t="s">
        <v>46</v>
      </c>
      <c r="F395" s="20"/>
      <c r="G395" s="20"/>
      <c r="H395" s="20"/>
      <c r="I395" s="4">
        <v>1</v>
      </c>
      <c r="J395" s="3"/>
      <c r="K395" s="20"/>
      <c r="L395" s="20"/>
      <c r="M395" s="20"/>
      <c r="N395" s="23"/>
      <c r="O395" s="23"/>
      <c r="P395" s="17"/>
      <c r="Q395" s="17"/>
      <c r="R395" s="16"/>
      <c r="S395" s="17"/>
      <c r="T395" s="15">
        <f>I395*430</f>
        <v>430</v>
      </c>
    </row>
    <row r="396" spans="1:20" ht="15" customHeight="1">
      <c r="A396" s="34"/>
      <c r="B396" s="25" t="s">
        <v>69</v>
      </c>
      <c r="C396" s="5" t="s">
        <v>49</v>
      </c>
      <c r="D396" s="22"/>
      <c r="E396" s="2"/>
      <c r="F396" s="14">
        <v>1</v>
      </c>
      <c r="G396" s="14">
        <v>13.2</v>
      </c>
      <c r="H396" s="10">
        <f>F396*G396</f>
        <v>13.2</v>
      </c>
      <c r="I396" s="17"/>
      <c r="J396" s="23"/>
      <c r="K396" s="20"/>
      <c r="L396" s="20"/>
      <c r="M396" s="20"/>
      <c r="N396" s="23"/>
      <c r="O396" s="23"/>
      <c r="P396" s="17"/>
      <c r="Q396" s="10">
        <f>H396/60</f>
        <v>0.22</v>
      </c>
      <c r="R396" s="20"/>
      <c r="S396" s="15">
        <f>Q396*35</f>
        <v>7.7</v>
      </c>
      <c r="T396" s="15">
        <f>(T398*1000)-SUM(T390:T395)</f>
        <v>908.2186046511629</v>
      </c>
    </row>
    <row r="397" spans="1:20" ht="15" customHeight="1">
      <c r="A397" s="34"/>
      <c r="B397" s="25"/>
      <c r="C397" s="14" t="s">
        <v>71</v>
      </c>
      <c r="D397" s="31">
        <v>20</v>
      </c>
      <c r="E397" s="4" t="s">
        <v>70</v>
      </c>
      <c r="F397" s="4">
        <v>35</v>
      </c>
      <c r="G397" s="5" t="s">
        <v>72</v>
      </c>
      <c r="H397" s="15">
        <f>F397-D397</f>
        <v>15</v>
      </c>
      <c r="I397" s="16"/>
      <c r="J397" s="20"/>
      <c r="K397" s="17"/>
      <c r="L397" s="17"/>
      <c r="M397" s="17"/>
      <c r="N397" s="17"/>
      <c r="O397" s="2"/>
      <c r="P397" s="35" t="s">
        <v>88</v>
      </c>
      <c r="Q397" s="36"/>
      <c r="R397" s="36"/>
      <c r="S397" s="36"/>
      <c r="T397" s="31">
        <v>1984</v>
      </c>
    </row>
    <row r="398" spans="1:20" ht="15" customHeight="1">
      <c r="A398" s="34"/>
      <c r="B398" s="25"/>
      <c r="C398" s="26"/>
      <c r="D398" s="27"/>
      <c r="E398" s="28"/>
      <c r="F398" s="28"/>
      <c r="G398" s="28"/>
      <c r="H398" s="28"/>
      <c r="I398" s="29"/>
      <c r="J398" s="27"/>
      <c r="K398" s="28"/>
      <c r="L398" s="28"/>
      <c r="M398" s="28"/>
      <c r="N398" s="28"/>
      <c r="O398" s="30"/>
      <c r="P398" s="37" t="s">
        <v>89</v>
      </c>
      <c r="Q398" s="38"/>
      <c r="R398" s="38"/>
      <c r="S398" s="38"/>
      <c r="T398" s="10">
        <f>(T397*1.35)/860</f>
        <v>3.114418604651163</v>
      </c>
    </row>
    <row r="400" spans="1:20" ht="15" customHeight="1">
      <c r="A400" s="33" t="s">
        <v>122</v>
      </c>
      <c r="B400" s="25" t="s">
        <v>62</v>
      </c>
      <c r="C400" s="32" t="s">
        <v>33</v>
      </c>
      <c r="D400" s="22" t="s">
        <v>83</v>
      </c>
      <c r="E400" s="2" t="s">
        <v>18</v>
      </c>
      <c r="F400" s="14">
        <v>4.6</v>
      </c>
      <c r="G400" s="14">
        <v>3</v>
      </c>
      <c r="H400" s="10">
        <f>F400*G400</f>
        <v>13.799999999999999</v>
      </c>
      <c r="I400" s="4">
        <v>1</v>
      </c>
      <c r="J400" s="23"/>
      <c r="K400" s="10">
        <f>H400-J400</f>
        <v>13.799999999999999</v>
      </c>
      <c r="L400" s="20"/>
      <c r="M400" s="20"/>
      <c r="N400" s="11">
        <v>0.5</v>
      </c>
      <c r="O400" s="21">
        <v>20</v>
      </c>
      <c r="P400" s="16"/>
      <c r="Q400" s="17"/>
      <c r="R400" s="16"/>
      <c r="S400" s="17"/>
      <c r="T400" s="15">
        <f>K400*N400*O400</f>
        <v>138</v>
      </c>
    </row>
    <row r="401" spans="1:20" ht="15" customHeight="1">
      <c r="A401" s="34"/>
      <c r="B401" s="25" t="s">
        <v>57</v>
      </c>
      <c r="C401" s="5" t="s">
        <v>22</v>
      </c>
      <c r="D401" s="5" t="s">
        <v>83</v>
      </c>
      <c r="E401" s="2" t="s">
        <v>18</v>
      </c>
      <c r="F401" s="14">
        <v>2</v>
      </c>
      <c r="G401" s="14">
        <v>1.5</v>
      </c>
      <c r="H401" s="7">
        <f>F401*G401</f>
        <v>3</v>
      </c>
      <c r="I401" s="4">
        <v>1</v>
      </c>
      <c r="J401" s="3"/>
      <c r="K401" s="7">
        <f>H401*I401</f>
        <v>3</v>
      </c>
      <c r="L401" s="21">
        <v>500</v>
      </c>
      <c r="M401" s="11">
        <v>0.65</v>
      </c>
      <c r="N401" s="23"/>
      <c r="O401" s="23"/>
      <c r="P401" s="17"/>
      <c r="Q401" s="17"/>
      <c r="R401" s="16"/>
      <c r="S401" s="17"/>
      <c r="T401" s="15">
        <f>K401*L401*M401</f>
        <v>975</v>
      </c>
    </row>
    <row r="402" spans="1:20" ht="15" customHeight="1">
      <c r="A402" s="34"/>
      <c r="B402" s="25" t="s">
        <v>78</v>
      </c>
      <c r="C402" s="5" t="s">
        <v>75</v>
      </c>
      <c r="D402" s="22"/>
      <c r="E402" s="2" t="s">
        <v>18</v>
      </c>
      <c r="F402" s="14">
        <v>2</v>
      </c>
      <c r="G402" s="14">
        <v>1.5</v>
      </c>
      <c r="H402" s="7">
        <f>F402*G402</f>
        <v>3</v>
      </c>
      <c r="I402" s="4">
        <v>1</v>
      </c>
      <c r="J402" s="23"/>
      <c r="K402" s="7">
        <f>H402</f>
        <v>3</v>
      </c>
      <c r="L402" s="20"/>
      <c r="M402" s="20"/>
      <c r="N402" s="11">
        <v>3.5</v>
      </c>
      <c r="O402" s="21">
        <v>12</v>
      </c>
      <c r="P402" s="16"/>
      <c r="Q402" s="17"/>
      <c r="R402" s="16"/>
      <c r="S402" s="17"/>
      <c r="T402" s="15">
        <f>K402*N402*O402</f>
        <v>126</v>
      </c>
    </row>
    <row r="403" spans="1:20" ht="15" customHeight="1">
      <c r="A403" s="34"/>
      <c r="B403" s="25" t="s">
        <v>61</v>
      </c>
      <c r="C403" s="5" t="s">
        <v>32</v>
      </c>
      <c r="D403" s="5"/>
      <c r="E403" s="2" t="s">
        <v>18</v>
      </c>
      <c r="F403" s="14">
        <v>1</v>
      </c>
      <c r="G403" s="14">
        <v>19.2</v>
      </c>
      <c r="H403" s="10">
        <f>F403*G403</f>
        <v>19.2</v>
      </c>
      <c r="I403" s="4">
        <v>1</v>
      </c>
      <c r="J403" s="3"/>
      <c r="K403" s="10">
        <f>H403*I403</f>
        <v>19.2</v>
      </c>
      <c r="L403" s="20"/>
      <c r="M403" s="20"/>
      <c r="N403" s="11">
        <v>0.4</v>
      </c>
      <c r="O403" s="21">
        <v>10</v>
      </c>
      <c r="P403" s="17"/>
      <c r="Q403" s="17"/>
      <c r="R403" s="17"/>
      <c r="S403" s="17"/>
      <c r="T403" s="15">
        <f>K403*N403*O403</f>
        <v>76.8</v>
      </c>
    </row>
    <row r="404" spans="1:20" ht="15" customHeight="1">
      <c r="A404" s="34"/>
      <c r="B404" s="25" t="s">
        <v>66</v>
      </c>
      <c r="C404" s="5" t="s">
        <v>40</v>
      </c>
      <c r="D404" s="22" t="s">
        <v>77</v>
      </c>
      <c r="E404" s="2" t="s">
        <v>18</v>
      </c>
      <c r="F404" s="20"/>
      <c r="G404" s="20"/>
      <c r="H404" s="20"/>
      <c r="I404" s="17"/>
      <c r="J404" s="23"/>
      <c r="K404" s="20"/>
      <c r="L404" s="20"/>
      <c r="M404" s="20"/>
      <c r="N404" s="23"/>
      <c r="O404" s="16"/>
      <c r="P404" s="19">
        <v>130</v>
      </c>
      <c r="Q404" s="19">
        <v>4</v>
      </c>
      <c r="R404" s="17"/>
      <c r="S404" s="17"/>
      <c r="T404" s="15">
        <v>800</v>
      </c>
    </row>
    <row r="405" spans="1:20" ht="15" customHeight="1">
      <c r="A405" s="34"/>
      <c r="B405" s="25" t="s">
        <v>68</v>
      </c>
      <c r="C405" s="5" t="s">
        <v>47</v>
      </c>
      <c r="D405" s="24">
        <v>0.25</v>
      </c>
      <c r="E405" s="2" t="s">
        <v>46</v>
      </c>
      <c r="F405" s="20"/>
      <c r="G405" s="20"/>
      <c r="H405" s="20"/>
      <c r="I405" s="4">
        <v>1</v>
      </c>
      <c r="J405" s="3"/>
      <c r="K405" s="20"/>
      <c r="L405" s="20"/>
      <c r="M405" s="20"/>
      <c r="N405" s="23"/>
      <c r="O405" s="23"/>
      <c r="P405" s="17"/>
      <c r="Q405" s="17"/>
      <c r="R405" s="16"/>
      <c r="S405" s="17"/>
      <c r="T405" s="15">
        <f>I405*430</f>
        <v>430</v>
      </c>
    </row>
    <row r="406" spans="1:20" ht="15" customHeight="1">
      <c r="A406" s="34"/>
      <c r="B406" s="25" t="s">
        <v>69</v>
      </c>
      <c r="C406" s="5" t="s">
        <v>49</v>
      </c>
      <c r="D406" s="22"/>
      <c r="E406" s="2"/>
      <c r="F406" s="14">
        <v>1</v>
      </c>
      <c r="G406" s="14">
        <v>19.2</v>
      </c>
      <c r="H406" s="10">
        <f>F406*G406</f>
        <v>19.2</v>
      </c>
      <c r="I406" s="17"/>
      <c r="J406" s="23"/>
      <c r="K406" s="20"/>
      <c r="L406" s="20"/>
      <c r="M406" s="20"/>
      <c r="N406" s="23"/>
      <c r="O406" s="23"/>
      <c r="P406" s="17"/>
      <c r="Q406" s="10">
        <f>H406/60</f>
        <v>0.32</v>
      </c>
      <c r="R406" s="20"/>
      <c r="S406" s="15">
        <f>Q406*35</f>
        <v>11.200000000000001</v>
      </c>
      <c r="T406" s="15">
        <f>(T408*1000)-SUM(T400:T405)</f>
        <v>1990.827906976744</v>
      </c>
    </row>
    <row r="407" spans="1:20" ht="15" customHeight="1">
      <c r="A407" s="34"/>
      <c r="B407" s="25"/>
      <c r="C407" s="14" t="s">
        <v>71</v>
      </c>
      <c r="D407" s="31">
        <v>20</v>
      </c>
      <c r="E407" s="4" t="s">
        <v>70</v>
      </c>
      <c r="F407" s="4">
        <v>35</v>
      </c>
      <c r="G407" s="5" t="s">
        <v>72</v>
      </c>
      <c r="H407" s="15">
        <f>F407-D407</f>
        <v>15</v>
      </c>
      <c r="I407" s="16"/>
      <c r="J407" s="20"/>
      <c r="K407" s="17"/>
      <c r="L407" s="17"/>
      <c r="M407" s="17"/>
      <c r="N407" s="17"/>
      <c r="O407" s="2"/>
      <c r="P407" s="35" t="s">
        <v>88</v>
      </c>
      <c r="Q407" s="36"/>
      <c r="R407" s="36"/>
      <c r="S407" s="36"/>
      <c r="T407" s="31">
        <v>2890</v>
      </c>
    </row>
    <row r="408" spans="1:20" ht="15" customHeight="1">
      <c r="A408" s="34"/>
      <c r="B408" s="25"/>
      <c r="C408" s="26"/>
      <c r="D408" s="27"/>
      <c r="E408" s="28"/>
      <c r="F408" s="28"/>
      <c r="G408" s="28"/>
      <c r="H408" s="28"/>
      <c r="I408" s="29"/>
      <c r="J408" s="27"/>
      <c r="K408" s="28"/>
      <c r="L408" s="28"/>
      <c r="M408" s="28"/>
      <c r="N408" s="28"/>
      <c r="O408" s="30"/>
      <c r="P408" s="37" t="s">
        <v>89</v>
      </c>
      <c r="Q408" s="38"/>
      <c r="R408" s="38"/>
      <c r="S408" s="38"/>
      <c r="T408" s="10">
        <f>(T407*1.35)/860</f>
        <v>4.536627906976745</v>
      </c>
    </row>
    <row r="410" spans="1:20" ht="15" customHeight="1">
      <c r="A410" s="33" t="s">
        <v>123</v>
      </c>
      <c r="B410" s="25" t="s">
        <v>62</v>
      </c>
      <c r="C410" s="32" t="s">
        <v>33</v>
      </c>
      <c r="D410" s="22" t="s">
        <v>83</v>
      </c>
      <c r="E410" s="2" t="s">
        <v>18</v>
      </c>
      <c r="F410" s="14">
        <v>11.3</v>
      </c>
      <c r="G410" s="14">
        <v>3</v>
      </c>
      <c r="H410" s="10">
        <f>F410*G410</f>
        <v>33.900000000000006</v>
      </c>
      <c r="I410" s="4">
        <v>1</v>
      </c>
      <c r="J410" s="23"/>
      <c r="K410" s="10">
        <f>H410-J410</f>
        <v>33.900000000000006</v>
      </c>
      <c r="L410" s="20"/>
      <c r="M410" s="20"/>
      <c r="N410" s="11">
        <v>0.5</v>
      </c>
      <c r="O410" s="21">
        <v>20</v>
      </c>
      <c r="P410" s="16"/>
      <c r="Q410" s="17"/>
      <c r="R410" s="16"/>
      <c r="S410" s="17"/>
      <c r="T410" s="15">
        <f>K410*N410*O410</f>
        <v>339.00000000000006</v>
      </c>
    </row>
    <row r="411" spans="1:20" ht="15" customHeight="1">
      <c r="A411" s="34"/>
      <c r="B411" s="25" t="s">
        <v>57</v>
      </c>
      <c r="C411" s="5" t="s">
        <v>22</v>
      </c>
      <c r="D411" s="5" t="s">
        <v>83</v>
      </c>
      <c r="E411" s="2" t="s">
        <v>18</v>
      </c>
      <c r="F411" s="14">
        <v>0.5</v>
      </c>
      <c r="G411" s="14">
        <v>1.5</v>
      </c>
      <c r="H411" s="7">
        <f>F411*G411</f>
        <v>0.75</v>
      </c>
      <c r="I411" s="4">
        <v>3</v>
      </c>
      <c r="J411" s="3"/>
      <c r="K411" s="7">
        <f>H411*I411</f>
        <v>2.25</v>
      </c>
      <c r="L411" s="21">
        <v>500</v>
      </c>
      <c r="M411" s="11">
        <v>0.65</v>
      </c>
      <c r="N411" s="23"/>
      <c r="O411" s="23"/>
      <c r="P411" s="17"/>
      <c r="Q411" s="17"/>
      <c r="R411" s="16"/>
      <c r="S411" s="17"/>
      <c r="T411" s="15">
        <f>K411*L411*M411</f>
        <v>731.25</v>
      </c>
    </row>
    <row r="412" spans="1:20" ht="15" customHeight="1">
      <c r="A412" s="34"/>
      <c r="B412" s="25" t="s">
        <v>78</v>
      </c>
      <c r="C412" s="5" t="s">
        <v>75</v>
      </c>
      <c r="D412" s="22"/>
      <c r="E412" s="2" t="s">
        <v>18</v>
      </c>
      <c r="F412" s="14">
        <v>0.5</v>
      </c>
      <c r="G412" s="14">
        <v>1.5</v>
      </c>
      <c r="H412" s="7">
        <f>F412*G412</f>
        <v>0.75</v>
      </c>
      <c r="I412" s="4">
        <v>3</v>
      </c>
      <c r="J412" s="23"/>
      <c r="K412" s="7">
        <f>H412</f>
        <v>0.75</v>
      </c>
      <c r="L412" s="20"/>
      <c r="M412" s="20"/>
      <c r="N412" s="11">
        <v>3.5</v>
      </c>
      <c r="O412" s="21">
        <v>12</v>
      </c>
      <c r="P412" s="16"/>
      <c r="Q412" s="17"/>
      <c r="R412" s="16"/>
      <c r="S412" s="17"/>
      <c r="T412" s="15">
        <f>K412*N412*O412</f>
        <v>31.5</v>
      </c>
    </row>
    <row r="413" spans="1:20" ht="15" customHeight="1">
      <c r="A413" s="34"/>
      <c r="B413" s="25" t="s">
        <v>61</v>
      </c>
      <c r="C413" s="5" t="s">
        <v>32</v>
      </c>
      <c r="D413" s="5"/>
      <c r="E413" s="2" t="s">
        <v>18</v>
      </c>
      <c r="F413" s="14">
        <v>1</v>
      </c>
      <c r="G413" s="14">
        <v>60</v>
      </c>
      <c r="H413" s="10">
        <f>F413*G413</f>
        <v>60</v>
      </c>
      <c r="I413" s="4">
        <v>1</v>
      </c>
      <c r="J413" s="3"/>
      <c r="K413" s="10">
        <f>H413*I413</f>
        <v>60</v>
      </c>
      <c r="L413" s="20"/>
      <c r="M413" s="20"/>
      <c r="N413" s="11">
        <v>0.4</v>
      </c>
      <c r="O413" s="21">
        <v>10</v>
      </c>
      <c r="P413" s="17"/>
      <c r="Q413" s="17"/>
      <c r="R413" s="17"/>
      <c r="S413" s="17"/>
      <c r="T413" s="15">
        <f>K413*N413*O413</f>
        <v>240</v>
      </c>
    </row>
    <row r="414" spans="1:20" ht="15" customHeight="1">
      <c r="A414" s="34"/>
      <c r="B414" s="25" t="s">
        <v>66</v>
      </c>
      <c r="C414" s="5" t="s">
        <v>40</v>
      </c>
      <c r="D414" s="22" t="s">
        <v>77</v>
      </c>
      <c r="E414" s="2" t="s">
        <v>18</v>
      </c>
      <c r="F414" s="20"/>
      <c r="G414" s="20"/>
      <c r="H414" s="20"/>
      <c r="I414" s="17"/>
      <c r="J414" s="23"/>
      <c r="K414" s="20"/>
      <c r="L414" s="20"/>
      <c r="M414" s="20"/>
      <c r="N414" s="23"/>
      <c r="O414" s="16"/>
      <c r="P414" s="19">
        <v>130</v>
      </c>
      <c r="Q414" s="19">
        <v>4</v>
      </c>
      <c r="R414" s="17"/>
      <c r="S414" s="17"/>
      <c r="T414" s="15">
        <v>800</v>
      </c>
    </row>
    <row r="415" spans="1:20" ht="15" customHeight="1">
      <c r="A415" s="34"/>
      <c r="B415" s="25" t="s">
        <v>68</v>
      </c>
      <c r="C415" s="5" t="s">
        <v>47</v>
      </c>
      <c r="D415" s="24">
        <v>0.25</v>
      </c>
      <c r="E415" s="2" t="s">
        <v>46</v>
      </c>
      <c r="F415" s="20"/>
      <c r="G415" s="20"/>
      <c r="H415" s="20"/>
      <c r="I415" s="4">
        <v>1</v>
      </c>
      <c r="J415" s="3"/>
      <c r="K415" s="20"/>
      <c r="L415" s="20"/>
      <c r="M415" s="20"/>
      <c r="N415" s="23"/>
      <c r="O415" s="23"/>
      <c r="P415" s="17"/>
      <c r="Q415" s="17"/>
      <c r="R415" s="16"/>
      <c r="S415" s="17"/>
      <c r="T415" s="15">
        <f>I415*430</f>
        <v>430</v>
      </c>
    </row>
    <row r="416" spans="1:20" ht="15" customHeight="1">
      <c r="A416" s="34"/>
      <c r="B416" s="25" t="s">
        <v>69</v>
      </c>
      <c r="C416" s="5" t="s">
        <v>49</v>
      </c>
      <c r="D416" s="22"/>
      <c r="E416" s="2"/>
      <c r="F416" s="14">
        <v>1</v>
      </c>
      <c r="G416" s="14">
        <v>60</v>
      </c>
      <c r="H416" s="10">
        <f>F416*G416</f>
        <v>60</v>
      </c>
      <c r="I416" s="17"/>
      <c r="J416" s="23"/>
      <c r="K416" s="20"/>
      <c r="L416" s="20"/>
      <c r="M416" s="20"/>
      <c r="N416" s="23"/>
      <c r="O416" s="23"/>
      <c r="P416" s="17"/>
      <c r="Q416" s="10">
        <f>H416/60</f>
        <v>1</v>
      </c>
      <c r="R416" s="20"/>
      <c r="S416" s="15">
        <f>Q416*35</f>
        <v>35</v>
      </c>
      <c r="T416" s="15">
        <f>(T418*1000)-SUM(T410:T415)</f>
        <v>8972.31976744186</v>
      </c>
    </row>
    <row r="417" spans="1:20" ht="15" customHeight="1">
      <c r="A417" s="34"/>
      <c r="B417" s="25"/>
      <c r="C417" s="14" t="s">
        <v>71</v>
      </c>
      <c r="D417" s="31">
        <v>20</v>
      </c>
      <c r="E417" s="4" t="s">
        <v>70</v>
      </c>
      <c r="F417" s="4">
        <v>35</v>
      </c>
      <c r="G417" s="5" t="s">
        <v>72</v>
      </c>
      <c r="H417" s="15">
        <f>F417-D417</f>
        <v>15</v>
      </c>
      <c r="I417" s="16"/>
      <c r="J417" s="20"/>
      <c r="K417" s="17"/>
      <c r="L417" s="17"/>
      <c r="M417" s="17"/>
      <c r="N417" s="17"/>
      <c r="O417" s="2"/>
      <c r="P417" s="35" t="s">
        <v>88</v>
      </c>
      <c r="Q417" s="36"/>
      <c r="R417" s="36"/>
      <c r="S417" s="36"/>
      <c r="T417" s="31">
        <v>7354</v>
      </c>
    </row>
    <row r="418" spans="1:20" ht="15" customHeight="1">
      <c r="A418" s="34"/>
      <c r="B418" s="25"/>
      <c r="C418" s="26"/>
      <c r="D418" s="27"/>
      <c r="E418" s="28"/>
      <c r="F418" s="28"/>
      <c r="G418" s="28"/>
      <c r="H418" s="28"/>
      <c r="I418" s="29"/>
      <c r="J418" s="27"/>
      <c r="K418" s="28"/>
      <c r="L418" s="28"/>
      <c r="M418" s="28"/>
      <c r="N418" s="28"/>
      <c r="O418" s="30"/>
      <c r="P418" s="37" t="s">
        <v>89</v>
      </c>
      <c r="Q418" s="38"/>
      <c r="R418" s="38"/>
      <c r="S418" s="38"/>
      <c r="T418" s="10">
        <f>(T417*1.35)/860</f>
        <v>11.544069767441862</v>
      </c>
    </row>
    <row r="420" spans="1:20" ht="15" customHeight="1">
      <c r="A420" s="33" t="s">
        <v>124</v>
      </c>
      <c r="B420" s="25" t="s">
        <v>62</v>
      </c>
      <c r="C420" s="32" t="s">
        <v>33</v>
      </c>
      <c r="D420" s="22" t="s">
        <v>83</v>
      </c>
      <c r="E420" s="2" t="s">
        <v>18</v>
      </c>
      <c r="F420" s="14">
        <v>11.3</v>
      </c>
      <c r="G420" s="14">
        <v>3</v>
      </c>
      <c r="H420" s="10">
        <f>F420*G420</f>
        <v>33.900000000000006</v>
      </c>
      <c r="I420" s="4">
        <v>1</v>
      </c>
      <c r="J420" s="23"/>
      <c r="K420" s="10">
        <f>H420-J420</f>
        <v>33.900000000000006</v>
      </c>
      <c r="L420" s="20"/>
      <c r="M420" s="20"/>
      <c r="N420" s="11">
        <v>0.5</v>
      </c>
      <c r="O420" s="21">
        <v>20</v>
      </c>
      <c r="P420" s="16"/>
      <c r="Q420" s="17"/>
      <c r="R420" s="16"/>
      <c r="S420" s="17"/>
      <c r="T420" s="15">
        <f>K420*N420*O420</f>
        <v>339.00000000000006</v>
      </c>
    </row>
    <row r="421" spans="1:20" ht="15" customHeight="1">
      <c r="A421" s="34"/>
      <c r="B421" s="25" t="s">
        <v>57</v>
      </c>
      <c r="C421" s="5" t="s">
        <v>22</v>
      </c>
      <c r="D421" s="5" t="s">
        <v>83</v>
      </c>
      <c r="E421" s="2" t="s">
        <v>18</v>
      </c>
      <c r="F421" s="14">
        <v>0.5</v>
      </c>
      <c r="G421" s="14">
        <v>1.5</v>
      </c>
      <c r="H421" s="7">
        <f>F421*G421</f>
        <v>0.75</v>
      </c>
      <c r="I421" s="4">
        <v>3</v>
      </c>
      <c r="J421" s="3"/>
      <c r="K421" s="7">
        <f>H421*I421</f>
        <v>2.25</v>
      </c>
      <c r="L421" s="21">
        <v>500</v>
      </c>
      <c r="M421" s="11">
        <v>0.65</v>
      </c>
      <c r="N421" s="23"/>
      <c r="O421" s="23"/>
      <c r="P421" s="17"/>
      <c r="Q421" s="17"/>
      <c r="R421" s="16"/>
      <c r="S421" s="17"/>
      <c r="T421" s="15">
        <f>K421*L421*M421</f>
        <v>731.25</v>
      </c>
    </row>
    <row r="422" spans="1:20" ht="15" customHeight="1">
      <c r="A422" s="34"/>
      <c r="B422" s="25" t="s">
        <v>78</v>
      </c>
      <c r="C422" s="5" t="s">
        <v>75</v>
      </c>
      <c r="D422" s="22"/>
      <c r="E422" s="2" t="s">
        <v>18</v>
      </c>
      <c r="F422" s="14">
        <v>0.5</v>
      </c>
      <c r="G422" s="14">
        <v>1.5</v>
      </c>
      <c r="H422" s="7">
        <f>F422*G422</f>
        <v>0.75</v>
      </c>
      <c r="I422" s="4">
        <v>3</v>
      </c>
      <c r="J422" s="23"/>
      <c r="K422" s="7">
        <f>H422</f>
        <v>0.75</v>
      </c>
      <c r="L422" s="20"/>
      <c r="M422" s="20"/>
      <c r="N422" s="11">
        <v>3.5</v>
      </c>
      <c r="O422" s="21">
        <v>12</v>
      </c>
      <c r="P422" s="16"/>
      <c r="Q422" s="17"/>
      <c r="R422" s="16"/>
      <c r="S422" s="17"/>
      <c r="T422" s="15">
        <f>K422*N422*O422</f>
        <v>31.5</v>
      </c>
    </row>
    <row r="423" spans="1:20" ht="15" customHeight="1">
      <c r="A423" s="34"/>
      <c r="B423" s="25" t="s">
        <v>61</v>
      </c>
      <c r="C423" s="5" t="s">
        <v>32</v>
      </c>
      <c r="D423" s="5"/>
      <c r="E423" s="2" t="s">
        <v>18</v>
      </c>
      <c r="F423" s="14">
        <v>1</v>
      </c>
      <c r="G423" s="14">
        <v>60</v>
      </c>
      <c r="H423" s="10">
        <v>19.6</v>
      </c>
      <c r="I423" s="4">
        <v>1</v>
      </c>
      <c r="J423" s="3"/>
      <c r="K423" s="10">
        <f>H423*I423</f>
        <v>19.6</v>
      </c>
      <c r="L423" s="20"/>
      <c r="M423" s="20"/>
      <c r="N423" s="11">
        <v>0.4</v>
      </c>
      <c r="O423" s="21">
        <v>10</v>
      </c>
      <c r="P423" s="17"/>
      <c r="Q423" s="17"/>
      <c r="R423" s="17"/>
      <c r="S423" s="17"/>
      <c r="T423" s="15">
        <f>K423*N423*O423</f>
        <v>78.4</v>
      </c>
    </row>
    <row r="424" spans="1:20" ht="15" customHeight="1">
      <c r="A424" s="34"/>
      <c r="B424" s="25" t="s">
        <v>66</v>
      </c>
      <c r="C424" s="5" t="s">
        <v>40</v>
      </c>
      <c r="D424" s="22" t="s">
        <v>77</v>
      </c>
      <c r="E424" s="2" t="s">
        <v>18</v>
      </c>
      <c r="F424" s="20"/>
      <c r="G424" s="20"/>
      <c r="H424" s="20"/>
      <c r="I424" s="17"/>
      <c r="J424" s="23"/>
      <c r="K424" s="20"/>
      <c r="L424" s="20"/>
      <c r="M424" s="20"/>
      <c r="N424" s="23"/>
      <c r="O424" s="16"/>
      <c r="P424" s="19">
        <v>130</v>
      </c>
      <c r="Q424" s="19">
        <v>4</v>
      </c>
      <c r="R424" s="17"/>
      <c r="S424" s="17"/>
      <c r="T424" s="15">
        <v>800</v>
      </c>
    </row>
    <row r="425" spans="1:20" ht="15" customHeight="1">
      <c r="A425" s="34"/>
      <c r="B425" s="25" t="s">
        <v>68</v>
      </c>
      <c r="C425" s="5" t="s">
        <v>47</v>
      </c>
      <c r="D425" s="24">
        <v>0.25</v>
      </c>
      <c r="E425" s="2" t="s">
        <v>46</v>
      </c>
      <c r="F425" s="20"/>
      <c r="G425" s="20"/>
      <c r="H425" s="20"/>
      <c r="I425" s="4">
        <v>1</v>
      </c>
      <c r="J425" s="3"/>
      <c r="K425" s="20"/>
      <c r="L425" s="20"/>
      <c r="M425" s="20"/>
      <c r="N425" s="23"/>
      <c r="O425" s="23"/>
      <c r="P425" s="17"/>
      <c r="Q425" s="17"/>
      <c r="R425" s="16"/>
      <c r="S425" s="17"/>
      <c r="T425" s="15">
        <f>I425*430</f>
        <v>430</v>
      </c>
    </row>
    <row r="426" spans="1:20" ht="15" customHeight="1">
      <c r="A426" s="34"/>
      <c r="B426" s="25" t="s">
        <v>69</v>
      </c>
      <c r="C426" s="5" t="s">
        <v>49</v>
      </c>
      <c r="D426" s="22"/>
      <c r="E426" s="2"/>
      <c r="F426" s="14">
        <v>1</v>
      </c>
      <c r="G426" s="14">
        <v>60</v>
      </c>
      <c r="H426" s="10">
        <v>19.6</v>
      </c>
      <c r="I426" s="17"/>
      <c r="J426" s="23"/>
      <c r="K426" s="20"/>
      <c r="L426" s="20"/>
      <c r="M426" s="20"/>
      <c r="N426" s="23"/>
      <c r="O426" s="23"/>
      <c r="P426" s="17"/>
      <c r="Q426" s="10">
        <f>H426/60</f>
        <v>0.3266666666666667</v>
      </c>
      <c r="R426" s="20"/>
      <c r="S426" s="15">
        <f>Q426*35</f>
        <v>11.433333333333335</v>
      </c>
      <c r="T426" s="15">
        <f>(T428*1000)-SUM(T420:T425)</f>
        <v>627.3499999999999</v>
      </c>
    </row>
    <row r="427" spans="1:20" ht="15" customHeight="1">
      <c r="A427" s="34"/>
      <c r="B427" s="25"/>
      <c r="C427" s="14" t="s">
        <v>71</v>
      </c>
      <c r="D427" s="31">
        <v>20</v>
      </c>
      <c r="E427" s="4" t="s">
        <v>70</v>
      </c>
      <c r="F427" s="4">
        <v>35</v>
      </c>
      <c r="G427" s="5" t="s">
        <v>72</v>
      </c>
      <c r="H427" s="15">
        <f>F427-D427</f>
        <v>15</v>
      </c>
      <c r="I427" s="16"/>
      <c r="J427" s="20"/>
      <c r="K427" s="17"/>
      <c r="L427" s="17"/>
      <c r="M427" s="17"/>
      <c r="N427" s="17"/>
      <c r="O427" s="2"/>
      <c r="P427" s="35" t="s">
        <v>88</v>
      </c>
      <c r="Q427" s="36"/>
      <c r="R427" s="36"/>
      <c r="S427" s="36"/>
      <c r="T427" s="31">
        <v>1935</v>
      </c>
    </row>
    <row r="428" spans="1:20" ht="15" customHeight="1">
      <c r="A428" s="34"/>
      <c r="B428" s="25"/>
      <c r="C428" s="26"/>
      <c r="D428" s="27"/>
      <c r="E428" s="28"/>
      <c r="F428" s="28"/>
      <c r="G428" s="28"/>
      <c r="H428" s="28"/>
      <c r="I428" s="29"/>
      <c r="J428" s="27"/>
      <c r="K428" s="28"/>
      <c r="L428" s="28"/>
      <c r="M428" s="28"/>
      <c r="N428" s="28"/>
      <c r="O428" s="30"/>
      <c r="P428" s="37" t="s">
        <v>89</v>
      </c>
      <c r="Q428" s="38"/>
      <c r="R428" s="38"/>
      <c r="S428" s="38"/>
      <c r="T428" s="10">
        <f>(T427*1.35)/860</f>
        <v>3.0375</v>
      </c>
    </row>
    <row r="430" spans="1:20" ht="15" customHeight="1">
      <c r="A430" s="33" t="s">
        <v>125</v>
      </c>
      <c r="B430" s="25" t="s">
        <v>62</v>
      </c>
      <c r="C430" s="32" t="s">
        <v>33</v>
      </c>
      <c r="D430" s="22" t="s">
        <v>83</v>
      </c>
      <c r="E430" s="2" t="s">
        <v>18</v>
      </c>
      <c r="F430" s="14">
        <v>4.6</v>
      </c>
      <c r="G430" s="14">
        <v>3</v>
      </c>
      <c r="H430" s="10">
        <f>F430*G430</f>
        <v>13.799999999999999</v>
      </c>
      <c r="I430" s="4">
        <v>1</v>
      </c>
      <c r="J430" s="23"/>
      <c r="K430" s="10">
        <f>H430-J430</f>
        <v>13.799999999999999</v>
      </c>
      <c r="L430" s="20"/>
      <c r="M430" s="20"/>
      <c r="N430" s="11">
        <v>0.5</v>
      </c>
      <c r="O430" s="21">
        <v>20</v>
      </c>
      <c r="P430" s="16"/>
      <c r="Q430" s="17"/>
      <c r="R430" s="16"/>
      <c r="S430" s="17"/>
      <c r="T430" s="15">
        <f>K430*N430*O430</f>
        <v>138</v>
      </c>
    </row>
    <row r="431" spans="1:20" ht="15" customHeight="1">
      <c r="A431" s="34"/>
      <c r="B431" s="25" t="s">
        <v>57</v>
      </c>
      <c r="C431" s="5" t="s">
        <v>22</v>
      </c>
      <c r="D431" s="5" t="s">
        <v>83</v>
      </c>
      <c r="E431" s="2" t="s">
        <v>18</v>
      </c>
      <c r="F431" s="14">
        <v>2</v>
      </c>
      <c r="G431" s="14">
        <v>1.5</v>
      </c>
      <c r="H431" s="7">
        <f>F431*G431</f>
        <v>3</v>
      </c>
      <c r="I431" s="4">
        <v>1</v>
      </c>
      <c r="J431" s="3"/>
      <c r="K431" s="7">
        <f>H431*I431</f>
        <v>3</v>
      </c>
      <c r="L431" s="21">
        <v>500</v>
      </c>
      <c r="M431" s="11">
        <v>0.65</v>
      </c>
      <c r="N431" s="23"/>
      <c r="O431" s="23"/>
      <c r="P431" s="17"/>
      <c r="Q431" s="17"/>
      <c r="R431" s="16"/>
      <c r="S431" s="17"/>
      <c r="T431" s="15">
        <f>K431*L431*M431</f>
        <v>975</v>
      </c>
    </row>
    <row r="432" spans="1:20" ht="15" customHeight="1">
      <c r="A432" s="34"/>
      <c r="B432" s="25" t="s">
        <v>78</v>
      </c>
      <c r="C432" s="5" t="s">
        <v>75</v>
      </c>
      <c r="D432" s="22"/>
      <c r="E432" s="2" t="s">
        <v>18</v>
      </c>
      <c r="F432" s="14">
        <v>2</v>
      </c>
      <c r="G432" s="14">
        <v>1.5</v>
      </c>
      <c r="H432" s="7">
        <f>F432*G432</f>
        <v>3</v>
      </c>
      <c r="I432" s="4">
        <v>1</v>
      </c>
      <c r="J432" s="23"/>
      <c r="K432" s="7">
        <f>H432</f>
        <v>3</v>
      </c>
      <c r="L432" s="20"/>
      <c r="M432" s="20"/>
      <c r="N432" s="11">
        <v>3.5</v>
      </c>
      <c r="O432" s="21">
        <v>12</v>
      </c>
      <c r="P432" s="16"/>
      <c r="Q432" s="17"/>
      <c r="R432" s="16"/>
      <c r="S432" s="17"/>
      <c r="T432" s="15">
        <f>K432*N432*O432</f>
        <v>126</v>
      </c>
    </row>
    <row r="433" spans="1:20" ht="15" customHeight="1">
      <c r="A433" s="34"/>
      <c r="B433" s="25" t="s">
        <v>61</v>
      </c>
      <c r="C433" s="5" t="s">
        <v>32</v>
      </c>
      <c r="D433" s="5"/>
      <c r="E433" s="2" t="s">
        <v>18</v>
      </c>
      <c r="F433" s="14">
        <v>1</v>
      </c>
      <c r="G433" s="14">
        <v>18.8</v>
      </c>
      <c r="H433" s="10">
        <f>F433*G433</f>
        <v>18.8</v>
      </c>
      <c r="I433" s="4">
        <v>1</v>
      </c>
      <c r="J433" s="3"/>
      <c r="K433" s="10">
        <f>H433*I433</f>
        <v>18.8</v>
      </c>
      <c r="L433" s="20"/>
      <c r="M433" s="20"/>
      <c r="N433" s="11">
        <v>0.4</v>
      </c>
      <c r="O433" s="21">
        <v>10</v>
      </c>
      <c r="P433" s="17"/>
      <c r="Q433" s="17"/>
      <c r="R433" s="17"/>
      <c r="S433" s="17"/>
      <c r="T433" s="15">
        <f>K433*N433*O433</f>
        <v>75.2</v>
      </c>
    </row>
    <row r="434" spans="1:20" ht="15" customHeight="1">
      <c r="A434" s="34"/>
      <c r="B434" s="25" t="s">
        <v>66</v>
      </c>
      <c r="C434" s="5" t="s">
        <v>40</v>
      </c>
      <c r="D434" s="22" t="s">
        <v>77</v>
      </c>
      <c r="E434" s="2" t="s">
        <v>18</v>
      </c>
      <c r="F434" s="20"/>
      <c r="G434" s="20"/>
      <c r="H434" s="20"/>
      <c r="I434" s="17"/>
      <c r="J434" s="23"/>
      <c r="K434" s="20"/>
      <c r="L434" s="20"/>
      <c r="M434" s="20"/>
      <c r="N434" s="23"/>
      <c r="O434" s="16"/>
      <c r="P434" s="19">
        <v>130</v>
      </c>
      <c r="Q434" s="19">
        <v>4</v>
      </c>
      <c r="R434" s="17"/>
      <c r="S434" s="17"/>
      <c r="T434" s="15">
        <v>800</v>
      </c>
    </row>
    <row r="435" spans="1:20" ht="15" customHeight="1">
      <c r="A435" s="34"/>
      <c r="B435" s="25" t="s">
        <v>68</v>
      </c>
      <c r="C435" s="5" t="s">
        <v>47</v>
      </c>
      <c r="D435" s="24">
        <v>0.25</v>
      </c>
      <c r="E435" s="2" t="s">
        <v>46</v>
      </c>
      <c r="F435" s="20"/>
      <c r="G435" s="20"/>
      <c r="H435" s="20"/>
      <c r="I435" s="4">
        <v>1</v>
      </c>
      <c r="J435" s="3"/>
      <c r="K435" s="20"/>
      <c r="L435" s="20"/>
      <c r="M435" s="20"/>
      <c r="N435" s="23"/>
      <c r="O435" s="23"/>
      <c r="P435" s="17"/>
      <c r="Q435" s="17"/>
      <c r="R435" s="16"/>
      <c r="S435" s="17"/>
      <c r="T435" s="15">
        <f>I435*430</f>
        <v>430</v>
      </c>
    </row>
    <row r="436" spans="1:20" ht="15" customHeight="1">
      <c r="A436" s="34"/>
      <c r="B436" s="25" t="s">
        <v>69</v>
      </c>
      <c r="C436" s="5" t="s">
        <v>49</v>
      </c>
      <c r="D436" s="22"/>
      <c r="E436" s="2"/>
      <c r="F436" s="14">
        <v>1</v>
      </c>
      <c r="G436" s="14">
        <v>18.8</v>
      </c>
      <c r="H436" s="10">
        <f>F436*G436</f>
        <v>18.8</v>
      </c>
      <c r="I436" s="17"/>
      <c r="J436" s="23"/>
      <c r="K436" s="20"/>
      <c r="L436" s="20"/>
      <c r="M436" s="20"/>
      <c r="N436" s="23"/>
      <c r="O436" s="23"/>
      <c r="P436" s="17"/>
      <c r="Q436" s="10">
        <f>H436/60</f>
        <v>0.31333333333333335</v>
      </c>
      <c r="R436" s="20"/>
      <c r="S436" s="15">
        <f>Q436*35</f>
        <v>10.966666666666667</v>
      </c>
      <c r="T436" s="15">
        <f>(T438*1000)-SUM(T430:T435)</f>
        <v>1893.5325581395355</v>
      </c>
    </row>
    <row r="437" spans="1:20" ht="15" customHeight="1">
      <c r="A437" s="34"/>
      <c r="B437" s="25"/>
      <c r="C437" s="14" t="s">
        <v>71</v>
      </c>
      <c r="D437" s="31">
        <v>20</v>
      </c>
      <c r="E437" s="4" t="s">
        <v>70</v>
      </c>
      <c r="F437" s="4">
        <v>35</v>
      </c>
      <c r="G437" s="5" t="s">
        <v>72</v>
      </c>
      <c r="H437" s="15">
        <f>F437-D437</f>
        <v>15</v>
      </c>
      <c r="I437" s="16"/>
      <c r="J437" s="20"/>
      <c r="K437" s="17"/>
      <c r="L437" s="17"/>
      <c r="M437" s="17"/>
      <c r="N437" s="17"/>
      <c r="O437" s="2"/>
      <c r="P437" s="35" t="s">
        <v>88</v>
      </c>
      <c r="Q437" s="36"/>
      <c r="R437" s="36"/>
      <c r="S437" s="36"/>
      <c r="T437" s="31">
        <v>2827</v>
      </c>
    </row>
    <row r="438" spans="1:20" ht="15" customHeight="1">
      <c r="A438" s="34"/>
      <c r="B438" s="25"/>
      <c r="C438" s="26"/>
      <c r="D438" s="27"/>
      <c r="E438" s="28"/>
      <c r="F438" s="28"/>
      <c r="G438" s="28"/>
      <c r="H438" s="28"/>
      <c r="I438" s="29"/>
      <c r="J438" s="27"/>
      <c r="K438" s="28"/>
      <c r="L438" s="28"/>
      <c r="M438" s="28"/>
      <c r="N438" s="28"/>
      <c r="O438" s="30"/>
      <c r="P438" s="37" t="s">
        <v>89</v>
      </c>
      <c r="Q438" s="38"/>
      <c r="R438" s="38"/>
      <c r="S438" s="38"/>
      <c r="T438" s="10">
        <f>(T437*1.35)/860</f>
        <v>4.437732558139535</v>
      </c>
    </row>
  </sheetData>
  <mergeCells count="435">
    <mergeCell ref="B30:T34"/>
    <mergeCell ref="A319:A326"/>
    <mergeCell ref="P325:S325"/>
    <mergeCell ref="P326:S326"/>
    <mergeCell ref="A301:A308"/>
    <mergeCell ref="P307:S307"/>
    <mergeCell ref="P308:S308"/>
    <mergeCell ref="A310:A317"/>
    <mergeCell ref="P316:S316"/>
    <mergeCell ref="P317:S317"/>
    <mergeCell ref="A283:A290"/>
    <mergeCell ref="P289:S289"/>
    <mergeCell ref="P290:S290"/>
    <mergeCell ref="A292:A299"/>
    <mergeCell ref="P298:S298"/>
    <mergeCell ref="P299:S299"/>
    <mergeCell ref="A273:A280"/>
    <mergeCell ref="P279:S279"/>
    <mergeCell ref="P280:S280"/>
    <mergeCell ref="A255:A262"/>
    <mergeCell ref="P261:S261"/>
    <mergeCell ref="P262:S262"/>
    <mergeCell ref="A264:A271"/>
    <mergeCell ref="P270:S270"/>
    <mergeCell ref="P271:S271"/>
    <mergeCell ref="T244:T245"/>
    <mergeCell ref="A246:A253"/>
    <mergeCell ref="P252:S252"/>
    <mergeCell ref="P253:S253"/>
    <mergeCell ref="O244:O245"/>
    <mergeCell ref="P244:P245"/>
    <mergeCell ref="Q244:Q245"/>
    <mergeCell ref="R244:R245"/>
    <mergeCell ref="J244:J245"/>
    <mergeCell ref="M244:M245"/>
    <mergeCell ref="S239:S243"/>
    <mergeCell ref="R239:R243"/>
    <mergeCell ref="S244:S245"/>
    <mergeCell ref="A244:A245"/>
    <mergeCell ref="B244:B245"/>
    <mergeCell ref="C244:C245"/>
    <mergeCell ref="D244:D245"/>
    <mergeCell ref="E244:E245"/>
    <mergeCell ref="F244:F245"/>
    <mergeCell ref="G244:G245"/>
    <mergeCell ref="H244:H245"/>
    <mergeCell ref="I244:I245"/>
    <mergeCell ref="O239:O243"/>
    <mergeCell ref="P239:P243"/>
    <mergeCell ref="Q239:Q243"/>
    <mergeCell ref="K239:K243"/>
    <mergeCell ref="L239:L243"/>
    <mergeCell ref="M239:M243"/>
    <mergeCell ref="N239:N243"/>
    <mergeCell ref="K244:K245"/>
    <mergeCell ref="L244:L245"/>
    <mergeCell ref="G239:G243"/>
    <mergeCell ref="H239:H243"/>
    <mergeCell ref="I239:I243"/>
    <mergeCell ref="J239:J243"/>
    <mergeCell ref="A238:E238"/>
    <mergeCell ref="F238:J238"/>
    <mergeCell ref="K238:S238"/>
    <mergeCell ref="T238:T243"/>
    <mergeCell ref="A239:A243"/>
    <mergeCell ref="B239:B243"/>
    <mergeCell ref="C239:C243"/>
    <mergeCell ref="D239:D243"/>
    <mergeCell ref="E239:E243"/>
    <mergeCell ref="F239:F243"/>
    <mergeCell ref="A235:Q236"/>
    <mergeCell ref="R235:S235"/>
    <mergeCell ref="R236:S236"/>
    <mergeCell ref="A237:Q237"/>
    <mergeCell ref="R237:S237"/>
    <mergeCell ref="A217:A224"/>
    <mergeCell ref="P223:S223"/>
    <mergeCell ref="P224:S224"/>
    <mergeCell ref="A226:A233"/>
    <mergeCell ref="P232:S232"/>
    <mergeCell ref="P233:S233"/>
    <mergeCell ref="A195:A202"/>
    <mergeCell ref="P201:S201"/>
    <mergeCell ref="P202:S202"/>
    <mergeCell ref="A204:A215"/>
    <mergeCell ref="P214:S214"/>
    <mergeCell ref="P215:S215"/>
    <mergeCell ref="A177:A184"/>
    <mergeCell ref="P183:S183"/>
    <mergeCell ref="P184:S184"/>
    <mergeCell ref="A186:A193"/>
    <mergeCell ref="P192:S192"/>
    <mergeCell ref="P193:S193"/>
    <mergeCell ref="T166:T167"/>
    <mergeCell ref="A168:A175"/>
    <mergeCell ref="P174:S174"/>
    <mergeCell ref="P175:S175"/>
    <mergeCell ref="O166:O167"/>
    <mergeCell ref="P166:P167"/>
    <mergeCell ref="Q166:Q167"/>
    <mergeCell ref="R166:R167"/>
    <mergeCell ref="J166:J167"/>
    <mergeCell ref="M166:M167"/>
    <mergeCell ref="S161:S165"/>
    <mergeCell ref="R161:R165"/>
    <mergeCell ref="S166:S167"/>
    <mergeCell ref="A166:A167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O161:O165"/>
    <mergeCell ref="P161:P165"/>
    <mergeCell ref="Q161:Q165"/>
    <mergeCell ref="K161:K165"/>
    <mergeCell ref="L161:L165"/>
    <mergeCell ref="M161:M165"/>
    <mergeCell ref="N161:N165"/>
    <mergeCell ref="K166:K167"/>
    <mergeCell ref="L166:L167"/>
    <mergeCell ref="G161:G165"/>
    <mergeCell ref="H161:H165"/>
    <mergeCell ref="I161:I165"/>
    <mergeCell ref="J161:J165"/>
    <mergeCell ref="A160:E160"/>
    <mergeCell ref="F160:J160"/>
    <mergeCell ref="K160:S160"/>
    <mergeCell ref="T160:T165"/>
    <mergeCell ref="A161:A165"/>
    <mergeCell ref="B161:B165"/>
    <mergeCell ref="C161:C165"/>
    <mergeCell ref="D161:D165"/>
    <mergeCell ref="E161:E165"/>
    <mergeCell ref="F161:F165"/>
    <mergeCell ref="A157:Q158"/>
    <mergeCell ref="R157:S157"/>
    <mergeCell ref="R158:S158"/>
    <mergeCell ref="A159:Q159"/>
    <mergeCell ref="R159:S159"/>
    <mergeCell ref="T50:T51"/>
    <mergeCell ref="A52:A62"/>
    <mergeCell ref="P61:S61"/>
    <mergeCell ref="P62:S62"/>
    <mergeCell ref="O50:O51"/>
    <mergeCell ref="P50:P51"/>
    <mergeCell ref="Q50:Q51"/>
    <mergeCell ref="R50:R51"/>
    <mergeCell ref="J50:J51"/>
    <mergeCell ref="M50:M51"/>
    <mergeCell ref="S45:S49"/>
    <mergeCell ref="R45:R49"/>
    <mergeCell ref="S50:S51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O45:O49"/>
    <mergeCell ref="P45:P49"/>
    <mergeCell ref="K50:K51"/>
    <mergeCell ref="L50:L51"/>
    <mergeCell ref="Q45:Q49"/>
    <mergeCell ref="K45:K49"/>
    <mergeCell ref="L45:L49"/>
    <mergeCell ref="M45:M49"/>
    <mergeCell ref="N45:N49"/>
    <mergeCell ref="G45:G49"/>
    <mergeCell ref="H45:H49"/>
    <mergeCell ref="I45:I49"/>
    <mergeCell ref="J45:J49"/>
    <mergeCell ref="A44:E44"/>
    <mergeCell ref="F44:J44"/>
    <mergeCell ref="K44:S44"/>
    <mergeCell ref="T44:T49"/>
    <mergeCell ref="A45:A49"/>
    <mergeCell ref="B45:B49"/>
    <mergeCell ref="C45:C49"/>
    <mergeCell ref="D45:D49"/>
    <mergeCell ref="E45:E49"/>
    <mergeCell ref="F45:F49"/>
    <mergeCell ref="A41:Q42"/>
    <mergeCell ref="R41:S41"/>
    <mergeCell ref="R42:S42"/>
    <mergeCell ref="A43:Q43"/>
    <mergeCell ref="R43:S43"/>
    <mergeCell ref="T6:T11"/>
    <mergeCell ref="A7:A11"/>
    <mergeCell ref="S7:S11"/>
    <mergeCell ref="K7:K11"/>
    <mergeCell ref="P7:P11"/>
    <mergeCell ref="H7:H11"/>
    <mergeCell ref="I7:I11"/>
    <mergeCell ref="B7:B11"/>
    <mergeCell ref="A6:E6"/>
    <mergeCell ref="F6:J6"/>
    <mergeCell ref="E12:E13"/>
    <mergeCell ref="J12:J13"/>
    <mergeCell ref="H12:H13"/>
    <mergeCell ref="R3:S3"/>
    <mergeCell ref="R4:S4"/>
    <mergeCell ref="A5:Q5"/>
    <mergeCell ref="R5:S5"/>
    <mergeCell ref="A3:Q4"/>
    <mergeCell ref="G7:G11"/>
    <mergeCell ref="J7:J11"/>
    <mergeCell ref="C7:C11"/>
    <mergeCell ref="E7:E11"/>
    <mergeCell ref="F7:F11"/>
    <mergeCell ref="D7:D11"/>
    <mergeCell ref="K6:S6"/>
    <mergeCell ref="O12:O13"/>
    <mergeCell ref="Q7:Q11"/>
    <mergeCell ref="R7:R11"/>
    <mergeCell ref="N7:N11"/>
    <mergeCell ref="M7:M11"/>
    <mergeCell ref="O7:O11"/>
    <mergeCell ref="S12:S13"/>
    <mergeCell ref="M12:M13"/>
    <mergeCell ref="L7:L11"/>
    <mergeCell ref="A14:A28"/>
    <mergeCell ref="P12:P13"/>
    <mergeCell ref="G12:G13"/>
    <mergeCell ref="I12:I13"/>
    <mergeCell ref="F12:F13"/>
    <mergeCell ref="D12:D13"/>
    <mergeCell ref="P27:S27"/>
    <mergeCell ref="B12:B13"/>
    <mergeCell ref="A12:A13"/>
    <mergeCell ref="C12:C13"/>
    <mergeCell ref="P28:S28"/>
    <mergeCell ref="K12:K13"/>
    <mergeCell ref="L12:L13"/>
    <mergeCell ref="T12:T13"/>
    <mergeCell ref="Q12:Q13"/>
    <mergeCell ref="R12:R13"/>
    <mergeCell ref="A68:Q69"/>
    <mergeCell ref="R68:S68"/>
    <mergeCell ref="R69:S69"/>
    <mergeCell ref="A70:Q70"/>
    <mergeCell ref="R70:S70"/>
    <mergeCell ref="A71:E71"/>
    <mergeCell ref="F71:J71"/>
    <mergeCell ref="K71:S71"/>
    <mergeCell ref="T71:T76"/>
    <mergeCell ref="A72:A76"/>
    <mergeCell ref="B72:B76"/>
    <mergeCell ref="C72:C76"/>
    <mergeCell ref="D72:D76"/>
    <mergeCell ref="E72:E76"/>
    <mergeCell ref="F72:F76"/>
    <mergeCell ref="G72:G76"/>
    <mergeCell ref="H72:H76"/>
    <mergeCell ref="I72:I76"/>
    <mergeCell ref="J72:J76"/>
    <mergeCell ref="Q72:Q76"/>
    <mergeCell ref="K72:K76"/>
    <mergeCell ref="L72:L76"/>
    <mergeCell ref="M72:M76"/>
    <mergeCell ref="N72:N76"/>
    <mergeCell ref="H77:H78"/>
    <mergeCell ref="I77:I78"/>
    <mergeCell ref="O72:O76"/>
    <mergeCell ref="P72:P76"/>
    <mergeCell ref="K77:K78"/>
    <mergeCell ref="L77:L78"/>
    <mergeCell ref="S72:S76"/>
    <mergeCell ref="R72:R76"/>
    <mergeCell ref="S77:S78"/>
    <mergeCell ref="A77:A78"/>
    <mergeCell ref="B77:B78"/>
    <mergeCell ref="C77:C78"/>
    <mergeCell ref="D77:D78"/>
    <mergeCell ref="E77:E78"/>
    <mergeCell ref="F77:F78"/>
    <mergeCell ref="G77:G78"/>
    <mergeCell ref="T77:T78"/>
    <mergeCell ref="A79:A88"/>
    <mergeCell ref="P87:S87"/>
    <mergeCell ref="P88:S88"/>
    <mergeCell ref="O77:O78"/>
    <mergeCell ref="P77:P78"/>
    <mergeCell ref="Q77:Q78"/>
    <mergeCell ref="R77:R78"/>
    <mergeCell ref="J77:J78"/>
    <mergeCell ref="M77:M78"/>
    <mergeCell ref="A92:Q93"/>
    <mergeCell ref="R92:S92"/>
    <mergeCell ref="R93:S93"/>
    <mergeCell ref="A94:Q94"/>
    <mergeCell ref="R94:S94"/>
    <mergeCell ref="A95:E95"/>
    <mergeCell ref="F95:J95"/>
    <mergeCell ref="K95:S95"/>
    <mergeCell ref="T95:T100"/>
    <mergeCell ref="A96:A100"/>
    <mergeCell ref="B96:B100"/>
    <mergeCell ref="C96:C100"/>
    <mergeCell ref="D96:D100"/>
    <mergeCell ref="E96:E100"/>
    <mergeCell ref="F96:F100"/>
    <mergeCell ref="G96:G100"/>
    <mergeCell ref="H96:H100"/>
    <mergeCell ref="I96:I100"/>
    <mergeCell ref="J96:J100"/>
    <mergeCell ref="K96:K100"/>
    <mergeCell ref="L96:L100"/>
    <mergeCell ref="M96:M100"/>
    <mergeCell ref="N96:N100"/>
    <mergeCell ref="O96:O100"/>
    <mergeCell ref="P96:P100"/>
    <mergeCell ref="Q96:Q100"/>
    <mergeCell ref="R96:R100"/>
    <mergeCell ref="S96:S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T101:T102"/>
    <mergeCell ref="O101:O102"/>
    <mergeCell ref="P101:P102"/>
    <mergeCell ref="Q101:Q102"/>
    <mergeCell ref="R101:R102"/>
    <mergeCell ref="A103:A110"/>
    <mergeCell ref="P109:S109"/>
    <mergeCell ref="P110:S110"/>
    <mergeCell ref="S101:S102"/>
    <mergeCell ref="J101:J102"/>
    <mergeCell ref="K101:K102"/>
    <mergeCell ref="L101:L102"/>
    <mergeCell ref="M101:M102"/>
    <mergeCell ref="A112:A119"/>
    <mergeCell ref="P118:S118"/>
    <mergeCell ref="P119:S119"/>
    <mergeCell ref="A121:A128"/>
    <mergeCell ref="P127:S127"/>
    <mergeCell ref="P128:S128"/>
    <mergeCell ref="A148:A155"/>
    <mergeCell ref="P154:S154"/>
    <mergeCell ref="P155:S155"/>
    <mergeCell ref="A130:A137"/>
    <mergeCell ref="P136:S136"/>
    <mergeCell ref="P137:S137"/>
    <mergeCell ref="A139:A146"/>
    <mergeCell ref="P145:S145"/>
    <mergeCell ref="P146:S146"/>
    <mergeCell ref="A328:Q329"/>
    <mergeCell ref="R328:S328"/>
    <mergeCell ref="R329:S329"/>
    <mergeCell ref="A330:Q330"/>
    <mergeCell ref="R330:S330"/>
    <mergeCell ref="A331:E331"/>
    <mergeCell ref="F331:J331"/>
    <mergeCell ref="K331:S331"/>
    <mergeCell ref="T331:T336"/>
    <mergeCell ref="A332:A336"/>
    <mergeCell ref="B332:B336"/>
    <mergeCell ref="C332:C336"/>
    <mergeCell ref="D332:D336"/>
    <mergeCell ref="E332:E336"/>
    <mergeCell ref="F332:F336"/>
    <mergeCell ref="G332:G336"/>
    <mergeCell ref="H332:H336"/>
    <mergeCell ref="I332:I336"/>
    <mergeCell ref="J332:J336"/>
    <mergeCell ref="I337:I338"/>
    <mergeCell ref="O332:O336"/>
    <mergeCell ref="P332:P336"/>
    <mergeCell ref="Q332:Q336"/>
    <mergeCell ref="K332:K336"/>
    <mergeCell ref="L332:L336"/>
    <mergeCell ref="M332:M336"/>
    <mergeCell ref="N332:N336"/>
    <mergeCell ref="E337:E338"/>
    <mergeCell ref="F337:F338"/>
    <mergeCell ref="G337:G338"/>
    <mergeCell ref="H337:H338"/>
    <mergeCell ref="A337:A338"/>
    <mergeCell ref="B337:B338"/>
    <mergeCell ref="C337:C338"/>
    <mergeCell ref="D337:D338"/>
    <mergeCell ref="K337:K338"/>
    <mergeCell ref="L337:L338"/>
    <mergeCell ref="M337:M338"/>
    <mergeCell ref="S332:S336"/>
    <mergeCell ref="R332:R336"/>
    <mergeCell ref="S337:S338"/>
    <mergeCell ref="T337:T338"/>
    <mergeCell ref="A339:A347"/>
    <mergeCell ref="P346:S346"/>
    <mergeCell ref="P347:S347"/>
    <mergeCell ref="O337:O338"/>
    <mergeCell ref="P337:P338"/>
    <mergeCell ref="Q337:Q338"/>
    <mergeCell ref="R337:R338"/>
    <mergeCell ref="J337:J338"/>
    <mergeCell ref="A349:A357"/>
    <mergeCell ref="P356:S356"/>
    <mergeCell ref="P357:S357"/>
    <mergeCell ref="A359:A367"/>
    <mergeCell ref="P366:S366"/>
    <mergeCell ref="P367:S367"/>
    <mergeCell ref="A369:A377"/>
    <mergeCell ref="P376:S376"/>
    <mergeCell ref="P377:S377"/>
    <mergeCell ref="A380:A388"/>
    <mergeCell ref="P387:S387"/>
    <mergeCell ref="P388:S388"/>
    <mergeCell ref="A390:A398"/>
    <mergeCell ref="P397:S397"/>
    <mergeCell ref="P398:S398"/>
    <mergeCell ref="A400:A408"/>
    <mergeCell ref="P407:S407"/>
    <mergeCell ref="P408:S408"/>
    <mergeCell ref="A430:A438"/>
    <mergeCell ref="P437:S437"/>
    <mergeCell ref="P438:S438"/>
    <mergeCell ref="A410:A418"/>
    <mergeCell ref="P417:S417"/>
    <mergeCell ref="P418:S418"/>
    <mergeCell ref="A420:A428"/>
    <mergeCell ref="P427:S427"/>
    <mergeCell ref="P428:S428"/>
  </mergeCells>
  <printOptions horizontalCentered="1"/>
  <pageMargins left="0.3937007874015748" right="0.1968503937007874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Fahri</dc:creator>
  <cp:keywords/>
  <dc:description/>
  <cp:lastModifiedBy>PC</cp:lastModifiedBy>
  <cp:lastPrinted>2007-08-25T08:34:31Z</cp:lastPrinted>
  <dcterms:created xsi:type="dcterms:W3CDTF">2004-01-14T16:08:12Z</dcterms:created>
  <dcterms:modified xsi:type="dcterms:W3CDTF">2007-08-26T02:44:27Z</dcterms:modified>
  <cp:category/>
  <cp:version/>
  <cp:contentType/>
  <cp:contentStatus/>
</cp:coreProperties>
</file>