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<sst xmlns="http://schemas.openxmlformats.org/spreadsheetml/2006/main" count="96" uniqueCount="79">
  <si>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m3/h</t>
  </si>
  <si>
    <t>m2</t>
  </si>
  <si>
    <t>kcal/h</t>
  </si>
  <si>
    <t>12-</t>
  </si>
  <si>
    <t>13-</t>
  </si>
  <si>
    <t>Maksimum Hava Debisi</t>
  </si>
  <si>
    <t>adet</t>
  </si>
  <si>
    <t>m3</t>
  </si>
  <si>
    <t>17-</t>
  </si>
  <si>
    <t>Sirk.pompa debisi</t>
  </si>
  <si>
    <t>18-</t>
  </si>
  <si>
    <t>19-</t>
  </si>
  <si>
    <t>20-</t>
  </si>
  <si>
    <t>mm</t>
  </si>
  <si>
    <t>21-</t>
  </si>
  <si>
    <t>22-</t>
  </si>
  <si>
    <t>23-</t>
  </si>
  <si>
    <t>Havuz filitresi</t>
  </si>
  <si>
    <t>Seçilen havuz filitresi</t>
  </si>
  <si>
    <t>Seçilen H.Filitre çapı</t>
  </si>
  <si>
    <t>m2*3ad</t>
  </si>
  <si>
    <t>skimmer sayısı</t>
  </si>
  <si>
    <t>24-</t>
  </si>
  <si>
    <t>min 2ad plak eşanj k</t>
  </si>
  <si>
    <t>Havuz ısı kapasitesi</t>
  </si>
  <si>
    <t>C</t>
  </si>
  <si>
    <t xml:space="preserve">kcal </t>
  </si>
  <si>
    <t>26-</t>
  </si>
  <si>
    <t>Havuz ısıtma süresi</t>
  </si>
  <si>
    <t>h</t>
  </si>
  <si>
    <t>27-</t>
  </si>
  <si>
    <t>*havuz sıcaklığı</t>
  </si>
  <si>
    <t>*Havuz Hacmi</t>
  </si>
  <si>
    <t>28-</t>
  </si>
  <si>
    <t>YTL</t>
  </si>
  <si>
    <t>Denge Depo Hacmi</t>
  </si>
  <si>
    <t>Taban Besl Nozul Sayı</t>
  </si>
  <si>
    <t>mss</t>
  </si>
  <si>
    <t>Seç.Sirk.pompa Debi</t>
  </si>
  <si>
    <t>Br.Bes.Nozul Debi</t>
  </si>
  <si>
    <t>Kritik Devre Uzunluğu</t>
  </si>
  <si>
    <t>m</t>
  </si>
  <si>
    <t>Pom-Havuz T.Kot Farkı</t>
  </si>
  <si>
    <t xml:space="preserve">25- </t>
  </si>
  <si>
    <t>Bes.Noz.A.Boru Çap</t>
  </si>
  <si>
    <t>Seçilen Menfez Adedi</t>
  </si>
  <si>
    <t>Adet</t>
  </si>
  <si>
    <t>Beher Menfez Debisi</t>
  </si>
  <si>
    <t>Taban-Üfle/Yırt.Menf Uzun</t>
  </si>
  <si>
    <t>Nem Alma Kapasitesi</t>
  </si>
  <si>
    <t>Kg/h</t>
  </si>
  <si>
    <t>*Havuz Yüzey Alanı</t>
  </si>
  <si>
    <t>HAVUZ TESİSATI</t>
  </si>
  <si>
    <t>a-HAVALANDIRMA SİSTEMİ</t>
  </si>
  <si>
    <t>b-HAVUZ MEKANİK TESİSATI</t>
  </si>
  <si>
    <t>TAVANDAN EMİCİ-BASICI HAVALANADIRMA SİSTEMİ</t>
  </si>
  <si>
    <t>3-</t>
  </si>
  <si>
    <t>5-</t>
  </si>
  <si>
    <t>6-</t>
  </si>
  <si>
    <t>7-</t>
  </si>
  <si>
    <t>8-</t>
  </si>
  <si>
    <t>9-</t>
  </si>
  <si>
    <t>10-</t>
  </si>
  <si>
    <t>11-</t>
  </si>
  <si>
    <t>Sirk.Pomp.Basma Yüksekliği</t>
  </si>
  <si>
    <t>Denge Depo emiş debi</t>
  </si>
  <si>
    <t>Havuz Dip emiş debi</t>
  </si>
  <si>
    <t>Denge Depo emiş boru çapı</t>
  </si>
  <si>
    <t>Havuz Dip Emiş boru çapı</t>
  </si>
  <si>
    <t>Havuz Besleme bçapı</t>
  </si>
  <si>
    <t>Plakalı Eşanjör Kapasitesi</t>
  </si>
  <si>
    <t>Havuz Global Keşfi(2006)</t>
  </si>
  <si>
    <t>A-1</t>
  </si>
  <si>
    <t>A-2</t>
  </si>
  <si>
    <t>A-4</t>
  </si>
  <si>
    <t>A-14</t>
  </si>
  <si>
    <t>A-15</t>
  </si>
  <si>
    <t>A-16</t>
  </si>
  <si>
    <t>Not:* ,açık sarı renkler giriş,gül rengi  değerler çıkış değerleridir.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</si>
</sst>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"/>
  </numFmts>
  <fonts count="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20"/>
      <name val="Arial Tur"/>
      <family val="0"/>
    </font>
    <font>
      <sz val="20"/>
      <name val="Arial Tur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right"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/>
    </xf>
    <xf numFmtId="0" fontId="0" fillId="0" borderId="0" xfId="0" applyAlignment="1">
      <alignment wrapText="1" readingOrder="1"/>
    </xf>
    <xf numFmtId="0" fontId="5" fillId="0" borderId="0" xfId="0" applyFont="1" applyFill="1" applyBorder="1" applyAlignment="1">
      <alignment horizontal="center" wrapText="1" readingOrder="1"/>
    </xf>
    <xf numFmtId="0" fontId="0" fillId="0" borderId="0" xfId="0" applyFill="1" applyBorder="1" applyAlignment="1">
      <alignment wrapText="1" readingOrder="1"/>
    </xf>
    <xf numFmtId="0" fontId="1" fillId="0" borderId="0" xfId="0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wrapText="1" readingOrder="1"/>
    </xf>
    <xf numFmtId="0" fontId="0" fillId="0" borderId="0" xfId="0" applyFill="1" applyBorder="1" applyAlignment="1">
      <alignment horizontal="left" wrapText="1" readingOrder="1"/>
    </xf>
    <xf numFmtId="1" fontId="0" fillId="0" borderId="0" xfId="0" applyNumberFormat="1" applyFill="1" applyBorder="1" applyAlignment="1">
      <alignment wrapText="1" readingOrder="1"/>
    </xf>
    <xf numFmtId="2" fontId="0" fillId="0" borderId="0" xfId="0" applyNumberFormat="1" applyFill="1" applyBorder="1" applyAlignment="1">
      <alignment wrapText="1" readingOrder="1"/>
    </xf>
    <xf numFmtId="1" fontId="1" fillId="0" borderId="0" xfId="0" applyNumberFormat="1" applyFont="1" applyFill="1" applyBorder="1" applyAlignment="1">
      <alignment wrapText="1" readingOrder="1"/>
    </xf>
    <xf numFmtId="0" fontId="1" fillId="0" borderId="0" xfId="0" applyFont="1" applyFill="1" applyBorder="1" applyAlignment="1">
      <alignment horizontal="right" wrapText="1" readingOrder="1"/>
    </xf>
    <xf numFmtId="165" fontId="1" fillId="0" borderId="0" xfId="0" applyNumberFormat="1" applyFont="1" applyFill="1" applyBorder="1" applyAlignment="1">
      <alignment wrapText="1" readingOrder="1"/>
    </xf>
    <xf numFmtId="16" fontId="0" fillId="0" borderId="0" xfId="0" applyNumberFormat="1" applyFill="1" applyBorder="1" applyAlignment="1">
      <alignment wrapText="1" readingOrder="1"/>
    </xf>
    <xf numFmtId="16" fontId="1" fillId="0" borderId="0" xfId="0" applyNumberFormat="1" applyFont="1" applyFill="1" applyBorder="1" applyAlignment="1">
      <alignment wrapText="1" readingOrder="1"/>
    </xf>
    <xf numFmtId="0" fontId="0" fillId="0" borderId="0" xfId="0" applyBorder="1" applyAlignment="1">
      <alignment wrapText="1" readingOrder="1"/>
    </xf>
    <xf numFmtId="1" fontId="0" fillId="0" borderId="0" xfId="0" applyNumberFormat="1" applyBorder="1" applyAlignment="1">
      <alignment wrapText="1" readingOrder="1"/>
    </xf>
    <xf numFmtId="1" fontId="0" fillId="0" borderId="0" xfId="0" applyNumberFormat="1" applyAlignment="1">
      <alignment wrapText="1" readingOrder="1"/>
    </xf>
    <xf numFmtId="0" fontId="5" fillId="0" borderId="0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1" fontId="5" fillId="3" borderId="3" xfId="0" applyNumberFormat="1" applyFont="1" applyFill="1" applyBorder="1" applyAlignment="1">
      <alignment/>
    </xf>
    <xf numFmtId="0" fontId="5" fillId="4" borderId="3" xfId="0" applyFont="1" applyFill="1" applyBorder="1" applyAlignment="1">
      <alignment/>
    </xf>
    <xf numFmtId="1" fontId="5" fillId="4" borderId="3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16" fontId="5" fillId="3" borderId="3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16" fontId="6" fillId="4" borderId="3" xfId="0" applyNumberFormat="1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1" fontId="6" fillId="5" borderId="3" xfId="0" applyNumberFormat="1" applyFont="1" applyFill="1" applyBorder="1" applyAlignment="1">
      <alignment/>
    </xf>
    <xf numFmtId="0" fontId="6" fillId="5" borderId="3" xfId="0" applyFont="1" applyFill="1" applyBorder="1" applyAlignment="1">
      <alignment/>
    </xf>
    <xf numFmtId="1" fontId="6" fillId="3" borderId="3" xfId="0" applyNumberFormat="1" applyFont="1" applyFill="1" applyBorder="1" applyAlignment="1">
      <alignment/>
    </xf>
    <xf numFmtId="16" fontId="5" fillId="2" borderId="3" xfId="0" applyNumberFormat="1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8" fillId="0" borderId="3" xfId="0" applyFont="1" applyBorder="1" applyAlignment="1">
      <alignment/>
    </xf>
    <xf numFmtId="0" fontId="6" fillId="5" borderId="4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7" borderId="4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6" fillId="7" borderId="5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0" fillId="7" borderId="3" xfId="0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5" fillId="4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I2" sqref="I2:L2"/>
    </sheetView>
  </sheetViews>
  <sheetFormatPr defaultColWidth="9.00390625" defaultRowHeight="12.75"/>
  <cols>
    <col min="1" max="1" width="3.125" style="0" customWidth="1"/>
    <col min="2" max="2" width="6.75390625" style="0" customWidth="1"/>
    <col min="3" max="3" width="6.625" style="0" customWidth="1"/>
    <col min="4" max="4" width="4.25390625" style="0" customWidth="1"/>
    <col min="5" max="5" width="18.875" style="0" customWidth="1"/>
    <col min="6" max="6" width="21.00390625" style="0" customWidth="1"/>
    <col min="7" max="7" width="18.375" style="0" customWidth="1"/>
    <col min="8" max="8" width="6.125" style="0" customWidth="1"/>
    <col min="9" max="9" width="5.25390625" style="0" customWidth="1"/>
    <col min="11" max="11" width="6.625" style="0" customWidth="1"/>
    <col min="12" max="12" width="9.625" style="0" customWidth="1"/>
    <col min="13" max="13" width="9.375" style="0" customWidth="1"/>
    <col min="14" max="14" width="8.375" style="0" customWidth="1"/>
  </cols>
  <sheetData>
    <row r="1" spans="1:7" ht="12.75">
      <c r="A1" s="16"/>
      <c r="B1" s="16"/>
      <c r="C1" s="16"/>
      <c r="D1" s="16"/>
      <c r="E1" s="16"/>
      <c r="F1" s="16"/>
      <c r="G1" s="16"/>
    </row>
    <row r="2" spans="1:14" ht="26.25">
      <c r="A2" s="17"/>
      <c r="B2" s="54" t="s">
        <v>52</v>
      </c>
      <c r="C2" s="71"/>
      <c r="D2" s="71"/>
      <c r="E2" s="71"/>
      <c r="F2" s="71"/>
      <c r="G2" s="71"/>
      <c r="H2" s="4"/>
      <c r="I2" s="55"/>
      <c r="J2" s="56"/>
      <c r="K2" s="56"/>
      <c r="L2" s="56"/>
      <c r="M2" s="4"/>
      <c r="N2" s="4"/>
    </row>
    <row r="3" spans="1:14" ht="15.75" customHeight="1">
      <c r="A3" s="17"/>
      <c r="B3" s="91" t="s">
        <v>78</v>
      </c>
      <c r="C3" s="70"/>
      <c r="D3" s="70"/>
      <c r="E3" s="70"/>
      <c r="F3" s="70"/>
      <c r="G3" s="53"/>
      <c r="H3" s="4"/>
      <c r="I3" s="32"/>
      <c r="J3" s="11"/>
      <c r="K3" s="11"/>
      <c r="L3" s="11"/>
      <c r="M3" s="4"/>
      <c r="N3" s="4"/>
    </row>
    <row r="4" spans="1:14" ht="15.75">
      <c r="A4" s="17"/>
      <c r="B4" s="85" t="s">
        <v>53</v>
      </c>
      <c r="C4" s="86"/>
      <c r="D4" s="86"/>
      <c r="E4" s="86"/>
      <c r="F4" s="86"/>
      <c r="G4" s="86"/>
      <c r="H4" s="4"/>
      <c r="I4" s="55"/>
      <c r="J4" s="56"/>
      <c r="K4" s="56"/>
      <c r="L4" s="56"/>
      <c r="M4" s="56"/>
      <c r="N4" s="56"/>
    </row>
    <row r="5" spans="1:14" ht="12.75">
      <c r="A5" s="18"/>
      <c r="B5" s="87" t="s">
        <v>55</v>
      </c>
      <c r="C5" s="88"/>
      <c r="D5" s="88"/>
      <c r="E5" s="88"/>
      <c r="F5" s="89"/>
      <c r="G5" s="90"/>
      <c r="I5" s="61"/>
      <c r="J5" s="61"/>
      <c r="K5" s="61"/>
      <c r="L5" s="61"/>
      <c r="M5" s="56"/>
      <c r="N5" s="56"/>
    </row>
    <row r="6" spans="1:14" ht="15.75">
      <c r="A6" s="18"/>
      <c r="B6" s="33" t="s">
        <v>72</v>
      </c>
      <c r="C6" s="63" t="s">
        <v>51</v>
      </c>
      <c r="D6" s="64"/>
      <c r="E6" s="65"/>
      <c r="F6" s="34">
        <v>1000</v>
      </c>
      <c r="G6" s="35" t="s">
        <v>1</v>
      </c>
      <c r="I6" s="12"/>
      <c r="J6" s="61"/>
      <c r="K6" s="62"/>
      <c r="L6" s="62"/>
      <c r="M6" s="10"/>
      <c r="N6" s="4"/>
    </row>
    <row r="7" spans="1:14" ht="15.75">
      <c r="A7" s="19"/>
      <c r="B7" s="34" t="s">
        <v>73</v>
      </c>
      <c r="C7" s="66" t="s">
        <v>32</v>
      </c>
      <c r="D7" s="67"/>
      <c r="E7" s="68"/>
      <c r="F7" s="36">
        <v>1027</v>
      </c>
      <c r="G7" s="34" t="s">
        <v>7</v>
      </c>
      <c r="I7" s="10"/>
      <c r="J7" s="57"/>
      <c r="K7" s="57"/>
      <c r="L7" s="57"/>
      <c r="M7" s="9"/>
      <c r="N7" s="10"/>
    </row>
    <row r="8" spans="1:14" ht="15.75">
      <c r="A8" s="19"/>
      <c r="B8" s="37" t="s">
        <v>56</v>
      </c>
      <c r="C8" s="58" t="s">
        <v>5</v>
      </c>
      <c r="D8" s="59"/>
      <c r="E8" s="60"/>
      <c r="F8" s="38">
        <f>28*F6</f>
        <v>28000</v>
      </c>
      <c r="G8" s="37" t="s">
        <v>0</v>
      </c>
      <c r="I8" s="10"/>
      <c r="J8" s="57"/>
      <c r="K8" s="56"/>
      <c r="L8" s="56"/>
      <c r="M8" s="9"/>
      <c r="N8" s="10"/>
    </row>
    <row r="9" spans="1:14" ht="15.75">
      <c r="A9" s="19"/>
      <c r="B9" s="39" t="s">
        <v>74</v>
      </c>
      <c r="C9" s="69" t="s">
        <v>45</v>
      </c>
      <c r="D9" s="70"/>
      <c r="E9" s="53"/>
      <c r="F9" s="40">
        <v>18</v>
      </c>
      <c r="G9" s="39" t="s">
        <v>46</v>
      </c>
      <c r="I9" s="10"/>
      <c r="J9" s="57"/>
      <c r="K9" s="56"/>
      <c r="L9" s="56"/>
      <c r="M9" s="9"/>
      <c r="N9" s="10"/>
    </row>
    <row r="10" spans="1:14" ht="15.75">
      <c r="A10" s="19"/>
      <c r="B10" s="37" t="s">
        <v>57</v>
      </c>
      <c r="C10" s="58" t="s">
        <v>47</v>
      </c>
      <c r="D10" s="59"/>
      <c r="E10" s="60"/>
      <c r="F10" s="38">
        <f>F8/F9</f>
        <v>1555.5555555555557</v>
      </c>
      <c r="G10" s="37" t="s">
        <v>0</v>
      </c>
      <c r="I10" s="10"/>
      <c r="J10" s="57"/>
      <c r="K10" s="56"/>
      <c r="L10" s="56"/>
      <c r="M10" s="9"/>
      <c r="N10" s="10"/>
    </row>
    <row r="11" spans="1:14" ht="15.75">
      <c r="A11" s="19"/>
      <c r="B11" s="37" t="s">
        <v>58</v>
      </c>
      <c r="C11" s="58" t="s">
        <v>48</v>
      </c>
      <c r="D11" s="59"/>
      <c r="E11" s="60"/>
      <c r="F11" s="38">
        <f>0.0047*F8</f>
        <v>131.6</v>
      </c>
      <c r="G11" s="37" t="s">
        <v>41</v>
      </c>
      <c r="I11" s="10"/>
      <c r="J11" s="57"/>
      <c r="K11" s="56"/>
      <c r="L11" s="56"/>
      <c r="M11" s="9"/>
      <c r="N11" s="10"/>
    </row>
    <row r="12" spans="1:14" ht="15.75">
      <c r="A12" s="19"/>
      <c r="B12" s="37" t="s">
        <v>59</v>
      </c>
      <c r="C12" s="58" t="s">
        <v>21</v>
      </c>
      <c r="D12" s="76"/>
      <c r="E12" s="77"/>
      <c r="F12" s="38">
        <f>F6/25</f>
        <v>40</v>
      </c>
      <c r="G12" s="41" t="s">
        <v>6</v>
      </c>
      <c r="I12" s="10"/>
      <c r="J12" s="57"/>
      <c r="K12" s="57"/>
      <c r="L12" s="57"/>
      <c r="M12" s="9"/>
      <c r="N12" s="4"/>
    </row>
    <row r="13" spans="1:14" ht="15.75">
      <c r="A13" s="19"/>
      <c r="B13" s="37" t="s">
        <v>60</v>
      </c>
      <c r="C13" s="58" t="s">
        <v>49</v>
      </c>
      <c r="D13" s="59"/>
      <c r="E13" s="60"/>
      <c r="F13" s="38">
        <f>0.2*F6</f>
        <v>200</v>
      </c>
      <c r="G13" s="37" t="s">
        <v>50</v>
      </c>
      <c r="I13" s="10"/>
      <c r="J13" s="57"/>
      <c r="K13" s="56"/>
      <c r="L13" s="56"/>
      <c r="M13" s="9"/>
      <c r="N13" s="10"/>
    </row>
    <row r="14" spans="1:14" ht="15.75">
      <c r="A14" s="19"/>
      <c r="B14" s="78" t="s">
        <v>54</v>
      </c>
      <c r="C14" s="79"/>
      <c r="D14" s="79"/>
      <c r="E14" s="79"/>
      <c r="F14" s="79"/>
      <c r="G14" s="80"/>
      <c r="I14" s="57"/>
      <c r="J14" s="56"/>
      <c r="K14" s="56"/>
      <c r="L14" s="56"/>
      <c r="M14" s="56"/>
      <c r="N14" s="56"/>
    </row>
    <row r="15" spans="1:14" ht="15.75">
      <c r="A15" s="19"/>
      <c r="B15" s="42" t="s">
        <v>61</v>
      </c>
      <c r="C15" s="58" t="s">
        <v>35</v>
      </c>
      <c r="D15" s="76"/>
      <c r="E15" s="77"/>
      <c r="F15" s="38">
        <f>(0.075+0.02)*F6+((1*6*4)*1.02)</f>
        <v>119.48</v>
      </c>
      <c r="G15" s="37" t="s">
        <v>7</v>
      </c>
      <c r="I15" s="15"/>
      <c r="J15" s="57"/>
      <c r="K15" s="57"/>
      <c r="L15" s="57"/>
      <c r="M15" s="9"/>
      <c r="N15" s="10"/>
    </row>
    <row r="16" spans="1:14" ht="15.75">
      <c r="A16" s="21"/>
      <c r="B16" s="41" t="s">
        <v>62</v>
      </c>
      <c r="C16" s="75" t="s">
        <v>36</v>
      </c>
      <c r="D16" s="59"/>
      <c r="E16" s="60"/>
      <c r="F16" s="38">
        <f>F6/10</f>
        <v>100</v>
      </c>
      <c r="G16" s="41" t="s">
        <v>6</v>
      </c>
      <c r="I16" s="4"/>
      <c r="J16" s="56"/>
      <c r="K16" s="56"/>
      <c r="L16" s="56"/>
      <c r="M16" s="13"/>
      <c r="N16" s="4"/>
    </row>
    <row r="17" spans="1:14" ht="15.75">
      <c r="A17" s="21"/>
      <c r="B17" s="41" t="s">
        <v>63</v>
      </c>
      <c r="C17" s="75" t="s">
        <v>9</v>
      </c>
      <c r="D17" s="59"/>
      <c r="E17" s="60"/>
      <c r="F17" s="38">
        <f>(F7+F15)/4</f>
        <v>286.62</v>
      </c>
      <c r="G17" s="41" t="s">
        <v>0</v>
      </c>
      <c r="I17" s="4"/>
      <c r="J17" s="56"/>
      <c r="K17" s="56"/>
      <c r="L17" s="56"/>
      <c r="M17" s="13"/>
      <c r="N17" s="4"/>
    </row>
    <row r="18" spans="1:14" ht="15.75">
      <c r="A18" s="21"/>
      <c r="B18" s="41" t="s">
        <v>3</v>
      </c>
      <c r="C18" s="75" t="s">
        <v>39</v>
      </c>
      <c r="D18" s="59"/>
      <c r="E18" s="60"/>
      <c r="F18" s="38">
        <f>F17/F16</f>
        <v>2.8662</v>
      </c>
      <c r="G18" s="41" t="s">
        <v>0</v>
      </c>
      <c r="I18" s="4"/>
      <c r="J18" s="56"/>
      <c r="K18" s="56"/>
      <c r="L18" s="56"/>
      <c r="M18" s="13"/>
      <c r="N18" s="4"/>
    </row>
    <row r="19" spans="1:14" ht="15.75">
      <c r="A19" s="21"/>
      <c r="B19" s="41" t="s">
        <v>4</v>
      </c>
      <c r="C19" s="75" t="s">
        <v>44</v>
      </c>
      <c r="D19" s="59"/>
      <c r="E19" s="60"/>
      <c r="F19" s="38">
        <f>15*POWER(F20,0.5)</f>
        <v>129.9038105676658</v>
      </c>
      <c r="G19" s="41" t="s">
        <v>13</v>
      </c>
      <c r="I19" s="4"/>
      <c r="J19" s="56"/>
      <c r="K19" s="56"/>
      <c r="L19" s="56"/>
      <c r="M19" s="13"/>
      <c r="N19" s="4"/>
    </row>
    <row r="20" spans="1:14" ht="15.75">
      <c r="A20" s="21"/>
      <c r="B20" s="35" t="s">
        <v>75</v>
      </c>
      <c r="C20" s="82" t="s">
        <v>38</v>
      </c>
      <c r="D20" s="83"/>
      <c r="E20" s="84"/>
      <c r="F20" s="36">
        <v>75</v>
      </c>
      <c r="G20" s="35" t="s">
        <v>0</v>
      </c>
      <c r="I20" s="4"/>
      <c r="J20" s="56"/>
      <c r="K20" s="56"/>
      <c r="L20" s="56"/>
      <c r="M20" s="13"/>
      <c r="N20" s="4"/>
    </row>
    <row r="21" spans="1:14" ht="15.75">
      <c r="A21" s="21"/>
      <c r="B21" s="35" t="s">
        <v>76</v>
      </c>
      <c r="C21" s="43" t="s">
        <v>42</v>
      </c>
      <c r="D21" s="44"/>
      <c r="E21" s="45"/>
      <c r="F21" s="36">
        <v>10</v>
      </c>
      <c r="G21" s="35" t="s">
        <v>41</v>
      </c>
      <c r="I21" s="4"/>
      <c r="J21" s="11"/>
      <c r="K21" s="11"/>
      <c r="L21" s="11"/>
      <c r="M21" s="13"/>
      <c r="N21" s="4"/>
    </row>
    <row r="22" spans="1:14" ht="15.75">
      <c r="A22" s="21"/>
      <c r="B22" s="35" t="s">
        <v>77</v>
      </c>
      <c r="C22" s="82" t="s">
        <v>40</v>
      </c>
      <c r="D22" s="83"/>
      <c r="E22" s="84"/>
      <c r="F22" s="36">
        <v>150</v>
      </c>
      <c r="G22" s="35" t="s">
        <v>41</v>
      </c>
      <c r="I22" s="4"/>
      <c r="J22" s="56"/>
      <c r="K22" s="56"/>
      <c r="L22" s="56"/>
      <c r="M22" s="13"/>
      <c r="N22" s="4"/>
    </row>
    <row r="23" spans="1:14" ht="15.75">
      <c r="A23" s="18"/>
      <c r="B23" s="41" t="s">
        <v>8</v>
      </c>
      <c r="C23" s="75" t="s">
        <v>64</v>
      </c>
      <c r="D23" s="59"/>
      <c r="E23" s="60"/>
      <c r="F23" s="38">
        <f>(F22*6*F20*F20)/POWER((F19/10),5)+6+4+F21</f>
        <v>33.68533971412446</v>
      </c>
      <c r="G23" s="41" t="s">
        <v>37</v>
      </c>
      <c r="I23" s="4"/>
      <c r="J23" s="56"/>
      <c r="K23" s="56"/>
      <c r="L23" s="56"/>
      <c r="M23" s="13"/>
      <c r="N23" s="4"/>
    </row>
    <row r="24" spans="1:14" ht="15.75">
      <c r="A24" s="18"/>
      <c r="B24" s="41" t="s">
        <v>10</v>
      </c>
      <c r="C24" s="75" t="s">
        <v>65</v>
      </c>
      <c r="D24" s="59"/>
      <c r="E24" s="60"/>
      <c r="F24" s="38">
        <f>0.8*F17</f>
        <v>229.29600000000002</v>
      </c>
      <c r="G24" s="41" t="s">
        <v>0</v>
      </c>
      <c r="I24" s="4"/>
      <c r="J24" s="4"/>
      <c r="K24" s="4"/>
      <c r="L24" s="4"/>
      <c r="M24" s="13"/>
      <c r="N24" s="4"/>
    </row>
    <row r="25" spans="1:14" ht="15.75">
      <c r="A25" s="18"/>
      <c r="B25" s="41" t="s">
        <v>11</v>
      </c>
      <c r="C25" s="75" t="s">
        <v>66</v>
      </c>
      <c r="D25" s="59"/>
      <c r="E25" s="60"/>
      <c r="F25" s="38">
        <f>0.7*F17</f>
        <v>200.634</v>
      </c>
      <c r="G25" s="41" t="s">
        <v>0</v>
      </c>
      <c r="I25" s="4"/>
      <c r="J25" s="4"/>
      <c r="K25" s="4"/>
      <c r="L25" s="4"/>
      <c r="M25" s="13"/>
      <c r="N25" s="4"/>
    </row>
    <row r="26" spans="1:14" ht="15.75">
      <c r="A26" s="18"/>
      <c r="B26" s="41" t="s">
        <v>12</v>
      </c>
      <c r="C26" s="75" t="s">
        <v>67</v>
      </c>
      <c r="D26" s="59"/>
      <c r="E26" s="60"/>
      <c r="F26" s="38">
        <f>15*POWER(F24,0.5)</f>
        <v>227.13784361043847</v>
      </c>
      <c r="G26" s="41" t="s">
        <v>13</v>
      </c>
      <c r="I26" s="4"/>
      <c r="J26" s="4"/>
      <c r="K26" s="4"/>
      <c r="L26" s="4"/>
      <c r="M26" s="13"/>
      <c r="N26" s="4"/>
    </row>
    <row r="27" spans="1:14" ht="15.75">
      <c r="A27" s="18"/>
      <c r="B27" s="41" t="s">
        <v>14</v>
      </c>
      <c r="C27" s="75" t="s">
        <v>68</v>
      </c>
      <c r="D27" s="59"/>
      <c r="E27" s="60"/>
      <c r="F27" s="38">
        <f>15*POWER(F25,0.5)</f>
        <v>212.4679975902253</v>
      </c>
      <c r="G27" s="41" t="s">
        <v>13</v>
      </c>
      <c r="I27" s="4"/>
      <c r="J27" s="4"/>
      <c r="K27" s="4"/>
      <c r="L27" s="4"/>
      <c r="M27" s="13"/>
      <c r="N27" s="4"/>
    </row>
    <row r="28" spans="1:14" ht="15.75">
      <c r="A28" s="18"/>
      <c r="B28" s="41" t="s">
        <v>15</v>
      </c>
      <c r="C28" s="75" t="s">
        <v>69</v>
      </c>
      <c r="D28" s="59"/>
      <c r="E28" s="60"/>
      <c r="F28" s="38">
        <f>15*POWER(F17,0.5)</f>
        <v>253.94782928782834</v>
      </c>
      <c r="G28" s="41" t="s">
        <v>13</v>
      </c>
      <c r="I28" s="4"/>
      <c r="J28" s="4"/>
      <c r="K28" s="4"/>
      <c r="L28" s="4"/>
      <c r="M28" s="13"/>
      <c r="N28" s="4"/>
    </row>
    <row r="29" spans="1:14" ht="15.75">
      <c r="A29" s="18"/>
      <c r="B29" s="41" t="s">
        <v>16</v>
      </c>
      <c r="C29" s="75" t="s">
        <v>17</v>
      </c>
      <c r="D29" s="59"/>
      <c r="E29" s="60"/>
      <c r="F29" s="38">
        <f>0.0364*F17</f>
        <v>10.432968</v>
      </c>
      <c r="G29" s="41" t="s">
        <v>1</v>
      </c>
      <c r="I29" s="4"/>
      <c r="J29" s="56"/>
      <c r="K29" s="56"/>
      <c r="L29" s="56"/>
      <c r="M29" s="13"/>
      <c r="N29" s="4"/>
    </row>
    <row r="30" spans="1:14" ht="15">
      <c r="A30" s="18"/>
      <c r="B30" s="46"/>
      <c r="C30" s="81" t="s">
        <v>18</v>
      </c>
      <c r="D30" s="70"/>
      <c r="E30" s="53"/>
      <c r="F30" s="47">
        <v>2.3</v>
      </c>
      <c r="G30" s="47" t="s">
        <v>20</v>
      </c>
      <c r="I30" s="14"/>
      <c r="J30" s="4"/>
      <c r="K30" s="4"/>
      <c r="L30" s="4"/>
      <c r="M30" s="4"/>
      <c r="N30" s="4"/>
    </row>
    <row r="31" spans="1:14" ht="15">
      <c r="A31" s="18"/>
      <c r="B31" s="48"/>
      <c r="C31" s="72" t="s">
        <v>19</v>
      </c>
      <c r="D31" s="73"/>
      <c r="E31" s="74"/>
      <c r="F31" s="49">
        <f>POWER(F30,0.5)*1000</f>
        <v>1516.57508881031</v>
      </c>
      <c r="G31" s="50" t="s">
        <v>13</v>
      </c>
      <c r="I31" s="4"/>
      <c r="J31" s="4"/>
      <c r="K31" s="4"/>
      <c r="L31" s="4"/>
      <c r="M31" s="13"/>
      <c r="N31" s="4"/>
    </row>
    <row r="32" spans="1:14" ht="15.75">
      <c r="A32" s="18"/>
      <c r="B32" s="41" t="s">
        <v>22</v>
      </c>
      <c r="C32" s="75" t="s">
        <v>23</v>
      </c>
      <c r="D32" s="59"/>
      <c r="E32" s="60"/>
      <c r="F32" s="37">
        <f>145*F6</f>
        <v>145000</v>
      </c>
      <c r="G32" s="41" t="s">
        <v>2</v>
      </c>
      <c r="I32" s="4"/>
      <c r="J32" s="4"/>
      <c r="K32" s="4"/>
      <c r="L32" s="4"/>
      <c r="M32" s="4"/>
      <c r="N32" s="4"/>
    </row>
    <row r="33" spans="1:14" ht="15.75">
      <c r="A33" s="18"/>
      <c r="B33" s="41" t="s">
        <v>43</v>
      </c>
      <c r="C33" s="75" t="s">
        <v>24</v>
      </c>
      <c r="D33" s="59"/>
      <c r="E33" s="60"/>
      <c r="F33" s="37">
        <f>F7*1000*0.99*F37</f>
        <v>28468440</v>
      </c>
      <c r="G33" s="41" t="s">
        <v>26</v>
      </c>
      <c r="I33" s="4"/>
      <c r="J33" s="56"/>
      <c r="K33" s="56"/>
      <c r="L33" s="56"/>
      <c r="M33" s="4"/>
      <c r="N33" s="4"/>
    </row>
    <row r="34" spans="1:14" ht="15.75">
      <c r="A34" s="18"/>
      <c r="B34" s="41" t="s">
        <v>27</v>
      </c>
      <c r="C34" s="75" t="s">
        <v>28</v>
      </c>
      <c r="D34" s="59"/>
      <c r="E34" s="60"/>
      <c r="F34" s="38">
        <f>4.5*POWER(F7,0.4)</f>
        <v>72.08430095793639</v>
      </c>
      <c r="G34" s="41" t="s">
        <v>29</v>
      </c>
      <c r="I34" s="4"/>
      <c r="J34" s="4"/>
      <c r="K34" s="4"/>
      <c r="L34" s="4"/>
      <c r="M34" s="13"/>
      <c r="N34" s="4"/>
    </row>
    <row r="35" spans="1:14" ht="15.75">
      <c r="A35" s="18"/>
      <c r="B35" s="41" t="s">
        <v>30</v>
      </c>
      <c r="C35" s="75" t="s">
        <v>70</v>
      </c>
      <c r="D35" s="59"/>
      <c r="E35" s="60"/>
      <c r="F35" s="38">
        <f>F33/F34</f>
        <v>394932.5944994915</v>
      </c>
      <c r="G35" s="51" t="s">
        <v>2</v>
      </c>
      <c r="I35" s="4"/>
      <c r="J35" s="4"/>
      <c r="K35" s="4"/>
      <c r="L35" s="4"/>
      <c r="M35" s="13"/>
      <c r="N35" s="13"/>
    </row>
    <row r="36" spans="1:14" ht="15.75">
      <c r="A36" s="18"/>
      <c r="B36" s="41" t="s">
        <v>33</v>
      </c>
      <c r="C36" s="75" t="s">
        <v>71</v>
      </c>
      <c r="D36" s="59"/>
      <c r="E36" s="60"/>
      <c r="F36" s="37">
        <f>3500*F6</f>
        <v>3500000</v>
      </c>
      <c r="G36" s="41" t="s">
        <v>34</v>
      </c>
      <c r="I36" s="4"/>
      <c r="J36" s="4"/>
      <c r="K36" s="4"/>
      <c r="L36" s="4"/>
      <c r="M36" s="4"/>
      <c r="N36" s="4"/>
    </row>
    <row r="37" spans="1:14" ht="15.75">
      <c r="A37" s="18"/>
      <c r="B37" s="52" t="s">
        <v>77</v>
      </c>
      <c r="C37" s="66" t="s">
        <v>31</v>
      </c>
      <c r="D37" s="67"/>
      <c r="E37" s="68"/>
      <c r="F37" s="34">
        <v>28</v>
      </c>
      <c r="G37" s="34" t="s">
        <v>25</v>
      </c>
      <c r="I37" s="15"/>
      <c r="J37" s="57"/>
      <c r="K37" s="57"/>
      <c r="L37" s="57"/>
      <c r="M37" s="10"/>
      <c r="N37" s="10"/>
    </row>
    <row r="38" spans="1:9" ht="12.75">
      <c r="A38" s="18"/>
      <c r="B38" s="18"/>
      <c r="C38" s="18"/>
      <c r="D38" s="18"/>
      <c r="E38" s="23"/>
      <c r="F38" s="23"/>
      <c r="G38" s="23"/>
      <c r="I38" s="2"/>
    </row>
    <row r="39" spans="1:7" ht="12.75">
      <c r="A39" s="18"/>
      <c r="B39" s="18"/>
      <c r="C39" s="18"/>
      <c r="D39" s="18"/>
      <c r="E39" s="23"/>
      <c r="F39" s="23"/>
      <c r="G39" s="23"/>
    </row>
    <row r="40" spans="1:12" ht="12.75">
      <c r="A40" s="18"/>
      <c r="B40" s="18"/>
      <c r="C40" s="18"/>
      <c r="D40" s="18"/>
      <c r="E40" s="23"/>
      <c r="F40" s="23"/>
      <c r="G40" s="23"/>
      <c r="L40" s="1"/>
    </row>
    <row r="41" spans="1:7" ht="12.75">
      <c r="A41" s="18"/>
      <c r="B41" s="18"/>
      <c r="C41" s="18"/>
      <c r="D41" s="24"/>
      <c r="E41" s="25"/>
      <c r="F41" s="26"/>
      <c r="G41" s="20"/>
    </row>
    <row r="42" spans="1:14" ht="12.75">
      <c r="A42" s="18"/>
      <c r="B42" s="18"/>
      <c r="C42" s="18"/>
      <c r="D42" s="18"/>
      <c r="E42" s="18"/>
      <c r="F42" s="18"/>
      <c r="G42" s="18"/>
      <c r="I42" s="3"/>
      <c r="J42" s="3"/>
      <c r="K42" s="3"/>
      <c r="L42" s="3"/>
      <c r="M42" s="3"/>
      <c r="N42" s="3"/>
    </row>
    <row r="43" spans="1:14" ht="12.75">
      <c r="A43" s="20"/>
      <c r="B43" s="20"/>
      <c r="C43" s="20"/>
      <c r="D43" s="20"/>
      <c r="E43" s="20"/>
      <c r="F43" s="20"/>
      <c r="G43" s="20"/>
      <c r="I43" s="3"/>
      <c r="J43" s="3"/>
      <c r="K43" s="3"/>
      <c r="L43" s="3"/>
      <c r="M43" s="3"/>
      <c r="N43" s="3"/>
    </row>
    <row r="44" spans="1:14" ht="12.75">
      <c r="A44" s="20"/>
      <c r="B44" s="20"/>
      <c r="C44" s="20"/>
      <c r="D44" s="20"/>
      <c r="E44" s="20"/>
      <c r="F44" s="20"/>
      <c r="G44" s="20"/>
      <c r="I44" s="3"/>
      <c r="J44" s="3"/>
      <c r="K44" s="3"/>
      <c r="L44" s="3"/>
      <c r="M44" s="3"/>
      <c r="N44" s="3"/>
    </row>
    <row r="45" spans="1:14" ht="12.75">
      <c r="A45" s="20"/>
      <c r="B45" s="20"/>
      <c r="C45" s="20"/>
      <c r="D45" s="20"/>
      <c r="E45" s="20"/>
      <c r="F45" s="20"/>
      <c r="G45" s="24"/>
      <c r="I45" s="3"/>
      <c r="J45" s="3"/>
      <c r="K45" s="3"/>
      <c r="L45" s="3"/>
      <c r="M45" s="5"/>
      <c r="N45" s="6"/>
    </row>
    <row r="46" spans="1:14" ht="12.75">
      <c r="A46" s="20"/>
      <c r="B46" s="20"/>
      <c r="C46" s="20"/>
      <c r="D46" s="20"/>
      <c r="E46" s="20"/>
      <c r="F46" s="20"/>
      <c r="G46" s="20"/>
      <c r="I46" s="3"/>
      <c r="J46" s="3"/>
      <c r="K46" s="3"/>
      <c r="L46" s="3"/>
      <c r="M46" s="3"/>
      <c r="N46" s="3"/>
    </row>
    <row r="47" spans="1:14" ht="12.75">
      <c r="A47" s="20"/>
      <c r="B47" s="20"/>
      <c r="C47" s="20"/>
      <c r="D47" s="20"/>
      <c r="E47" s="20"/>
      <c r="F47" s="20"/>
      <c r="G47" s="25"/>
      <c r="I47" s="3"/>
      <c r="J47" s="3"/>
      <c r="K47" s="3"/>
      <c r="L47" s="3"/>
      <c r="M47" s="3"/>
      <c r="N47" s="3"/>
    </row>
    <row r="48" spans="1:14" ht="12.75">
      <c r="A48" s="20"/>
      <c r="B48" s="20"/>
      <c r="C48" s="20"/>
      <c r="D48" s="20"/>
      <c r="E48" s="24"/>
      <c r="F48" s="20"/>
      <c r="G48" s="20"/>
      <c r="I48" s="3"/>
      <c r="J48" s="3"/>
      <c r="K48" s="3"/>
      <c r="L48" s="3"/>
      <c r="M48" s="3"/>
      <c r="N48" s="3"/>
    </row>
    <row r="49" spans="1:14" ht="12.75">
      <c r="A49" s="20"/>
      <c r="B49" s="20"/>
      <c r="C49" s="20"/>
      <c r="D49" s="20"/>
      <c r="E49" s="20"/>
      <c r="F49" s="20"/>
      <c r="G49" s="20"/>
      <c r="I49" s="3"/>
      <c r="J49" s="3"/>
      <c r="K49" s="3"/>
      <c r="L49" s="3"/>
      <c r="M49" s="3"/>
      <c r="N49" s="3"/>
    </row>
    <row r="50" spans="1:14" ht="12.75">
      <c r="A50" s="20"/>
      <c r="B50" s="20"/>
      <c r="C50" s="20"/>
      <c r="D50" s="20"/>
      <c r="E50" s="24"/>
      <c r="F50" s="20"/>
      <c r="G50" s="20"/>
      <c r="I50" s="3"/>
      <c r="J50" s="3"/>
      <c r="K50" s="3"/>
      <c r="L50" s="3"/>
      <c r="M50" s="3"/>
      <c r="N50" s="3"/>
    </row>
    <row r="51" spans="1:14" ht="12.75">
      <c r="A51" s="20"/>
      <c r="B51" s="20"/>
      <c r="C51" s="20"/>
      <c r="D51" s="20"/>
      <c r="E51" s="24"/>
      <c r="F51" s="20"/>
      <c r="G51" s="20"/>
      <c r="I51" s="3"/>
      <c r="J51" s="3"/>
      <c r="K51" s="3"/>
      <c r="L51" s="3"/>
      <c r="M51" s="3"/>
      <c r="N51" s="3"/>
    </row>
    <row r="52" spans="1:14" ht="12.75">
      <c r="A52" s="20"/>
      <c r="B52" s="20"/>
      <c r="C52" s="20"/>
      <c r="D52" s="20"/>
      <c r="E52" s="20"/>
      <c r="F52" s="20"/>
      <c r="G52" s="24"/>
      <c r="I52" s="3"/>
      <c r="J52" s="3"/>
      <c r="K52" s="3"/>
      <c r="L52" s="3"/>
      <c r="M52" s="3"/>
      <c r="N52" s="3"/>
    </row>
    <row r="53" spans="1:14" ht="12.75">
      <c r="A53" s="20"/>
      <c r="B53" s="20"/>
      <c r="C53" s="20"/>
      <c r="D53" s="20"/>
      <c r="E53" s="20"/>
      <c r="F53" s="20"/>
      <c r="G53" s="24"/>
      <c r="I53" s="3"/>
      <c r="J53" s="3"/>
      <c r="K53" s="3"/>
      <c r="L53" s="3"/>
      <c r="M53" s="3"/>
      <c r="N53" s="5"/>
    </row>
    <row r="54" spans="1:14" ht="12.75">
      <c r="A54" s="27"/>
      <c r="B54" s="20"/>
      <c r="C54" s="20"/>
      <c r="D54" s="20"/>
      <c r="E54" s="18"/>
      <c r="F54" s="18"/>
      <c r="G54" s="18"/>
      <c r="H54" s="7"/>
      <c r="I54" s="3"/>
      <c r="J54" s="3"/>
      <c r="K54" s="3"/>
      <c r="L54" s="3"/>
      <c r="M54" s="3"/>
      <c r="N54" s="3"/>
    </row>
    <row r="55" spans="1:14" ht="12.75">
      <c r="A55" s="18"/>
      <c r="B55" s="20"/>
      <c r="C55" s="20"/>
      <c r="D55" s="28"/>
      <c r="E55" s="22"/>
      <c r="F55" s="18"/>
      <c r="G55" s="18"/>
      <c r="H55" s="7"/>
      <c r="I55" s="3"/>
      <c r="J55" s="3"/>
      <c r="K55" s="3"/>
      <c r="L55" s="3"/>
      <c r="M55" s="3"/>
      <c r="N55" s="3"/>
    </row>
    <row r="56" spans="1:14" ht="12.75">
      <c r="A56" s="18"/>
      <c r="B56" s="20"/>
      <c r="C56" s="20"/>
      <c r="D56" s="20"/>
      <c r="E56" s="18"/>
      <c r="F56" s="18"/>
      <c r="G56" s="18"/>
      <c r="H56" s="7"/>
      <c r="I56" s="3"/>
      <c r="J56" s="3"/>
      <c r="K56" s="3"/>
      <c r="L56" s="3"/>
      <c r="M56" s="3"/>
      <c r="N56" s="3"/>
    </row>
    <row r="57" spans="1:14" ht="12.75">
      <c r="A57" s="18"/>
      <c r="B57" s="20"/>
      <c r="C57" s="20"/>
      <c r="D57" s="20"/>
      <c r="E57" s="18"/>
      <c r="F57" s="18"/>
      <c r="G57" s="18"/>
      <c r="H57" s="8"/>
      <c r="I57" s="3"/>
      <c r="J57" s="3"/>
      <c r="K57" s="3"/>
      <c r="L57" s="3"/>
      <c r="M57" s="3"/>
      <c r="N57" s="3"/>
    </row>
    <row r="58" spans="1:14" ht="12.75">
      <c r="A58" s="18"/>
      <c r="B58" s="18"/>
      <c r="C58" s="18"/>
      <c r="D58" s="18"/>
      <c r="E58" s="22"/>
      <c r="F58" s="18"/>
      <c r="G58" s="18"/>
      <c r="H58" s="3"/>
      <c r="I58" s="3"/>
      <c r="J58" s="3"/>
      <c r="K58" s="3"/>
      <c r="L58" s="3"/>
      <c r="M58" s="3"/>
      <c r="N58" s="3"/>
    </row>
    <row r="59" spans="1:14" ht="12.75">
      <c r="A59" s="16"/>
      <c r="B59" s="18"/>
      <c r="C59" s="29"/>
      <c r="D59" s="29"/>
      <c r="E59" s="29"/>
      <c r="F59" s="29"/>
      <c r="G59" s="29"/>
      <c r="H59" s="3"/>
      <c r="I59" s="3"/>
      <c r="J59" s="3"/>
      <c r="K59" s="3"/>
      <c r="L59" s="3"/>
      <c r="M59" s="3"/>
      <c r="N59" s="3"/>
    </row>
    <row r="60" spans="1:14" ht="12.75">
      <c r="A60" s="16"/>
      <c r="B60" s="18"/>
      <c r="C60" s="29"/>
      <c r="D60" s="29"/>
      <c r="E60" s="29"/>
      <c r="F60" s="29"/>
      <c r="G60" s="29"/>
      <c r="H60" s="3"/>
      <c r="I60" s="3"/>
      <c r="J60" s="3"/>
      <c r="K60" s="3"/>
      <c r="L60" s="3"/>
      <c r="M60" s="3"/>
      <c r="N60" s="3"/>
    </row>
    <row r="61" spans="1:14" ht="12.75">
      <c r="A61" s="16"/>
      <c r="B61" s="18"/>
      <c r="C61" s="29"/>
      <c r="D61" s="29"/>
      <c r="E61" s="29"/>
      <c r="F61" s="29"/>
      <c r="G61" s="29"/>
      <c r="H61" s="3"/>
      <c r="I61" s="3"/>
      <c r="J61" s="3"/>
      <c r="K61" s="3"/>
      <c r="L61" s="3"/>
      <c r="M61" s="3"/>
      <c r="N61" s="3"/>
    </row>
    <row r="62" spans="1:14" ht="12.75">
      <c r="A62" s="16"/>
      <c r="B62" s="18"/>
      <c r="C62" s="29"/>
      <c r="D62" s="29"/>
      <c r="E62" s="29"/>
      <c r="F62" s="29"/>
      <c r="G62" s="29"/>
      <c r="H62" s="3"/>
      <c r="I62" s="3"/>
      <c r="J62" s="3"/>
      <c r="K62" s="3"/>
      <c r="L62" s="3"/>
      <c r="M62" s="3"/>
      <c r="N62" s="3"/>
    </row>
    <row r="63" spans="1:14" ht="12.75">
      <c r="A63" s="16"/>
      <c r="B63" s="18"/>
      <c r="C63" s="29"/>
      <c r="D63" s="29"/>
      <c r="E63" s="29"/>
      <c r="F63" s="29"/>
      <c r="G63" s="30"/>
      <c r="H63" s="3"/>
      <c r="I63" s="3"/>
      <c r="J63" s="3"/>
      <c r="K63" s="3"/>
      <c r="L63" s="3"/>
      <c r="M63" s="3"/>
      <c r="N63" s="3"/>
    </row>
    <row r="64" spans="1:14" ht="12.75">
      <c r="A64" s="29"/>
      <c r="B64" s="18"/>
      <c r="C64" s="29"/>
      <c r="D64" s="29"/>
      <c r="E64" s="29"/>
      <c r="F64" s="29"/>
      <c r="G64" s="30"/>
      <c r="H64" s="3"/>
      <c r="I64" s="3"/>
      <c r="J64" s="3"/>
      <c r="K64" s="3"/>
      <c r="L64" s="3"/>
      <c r="M64" s="3"/>
      <c r="N64" s="3"/>
    </row>
    <row r="65" spans="1:14" ht="12.75">
      <c r="A65" s="29"/>
      <c r="B65" s="18"/>
      <c r="C65" s="29"/>
      <c r="D65" s="29"/>
      <c r="E65" s="29"/>
      <c r="F65" s="29"/>
      <c r="G65" s="30"/>
      <c r="H65" s="3"/>
      <c r="I65" s="3"/>
      <c r="J65" s="3"/>
      <c r="K65" s="3"/>
      <c r="L65" s="3"/>
      <c r="M65" s="3"/>
      <c r="N65" s="3"/>
    </row>
    <row r="66" spans="1:14" ht="12.75">
      <c r="A66" s="29"/>
      <c r="B66" s="18"/>
      <c r="C66" s="29"/>
      <c r="D66" s="16"/>
      <c r="E66" s="16"/>
      <c r="F66" s="16"/>
      <c r="G66" s="16"/>
      <c r="I66" s="3"/>
      <c r="J66" s="3"/>
      <c r="K66" s="3"/>
      <c r="L66" s="3"/>
      <c r="M66" s="3"/>
      <c r="N66" s="3"/>
    </row>
    <row r="67" spans="1:7" ht="12.75">
      <c r="A67" s="29"/>
      <c r="B67" s="18"/>
      <c r="C67" s="29"/>
      <c r="D67" s="31"/>
      <c r="E67" s="16"/>
      <c r="F67" s="16"/>
      <c r="G67" s="16"/>
    </row>
    <row r="68" spans="1:7" ht="12.75">
      <c r="A68" s="29"/>
      <c r="B68" s="18"/>
      <c r="C68" s="29"/>
      <c r="D68" s="16"/>
      <c r="E68" s="31"/>
      <c r="F68" s="16"/>
      <c r="G68" s="16"/>
    </row>
    <row r="69" spans="1:3" ht="12.75">
      <c r="A69" s="3"/>
      <c r="B69" s="4"/>
      <c r="C69" s="3"/>
    </row>
  </sheetData>
  <mergeCells count="58">
    <mergeCell ref="B3:G3"/>
    <mergeCell ref="C23:E23"/>
    <mergeCell ref="C29:E29"/>
    <mergeCell ref="C33:E33"/>
    <mergeCell ref="C18:E18"/>
    <mergeCell ref="C19:E19"/>
    <mergeCell ref="C20:E20"/>
    <mergeCell ref="C22:E22"/>
    <mergeCell ref="B4:G4"/>
    <mergeCell ref="B5:G5"/>
    <mergeCell ref="C37:E37"/>
    <mergeCell ref="C24:E24"/>
    <mergeCell ref="C25:E25"/>
    <mergeCell ref="C26:E26"/>
    <mergeCell ref="C27:E27"/>
    <mergeCell ref="C28:E28"/>
    <mergeCell ref="C30:E30"/>
    <mergeCell ref="C35:E35"/>
    <mergeCell ref="C36:E36"/>
    <mergeCell ref="B2:G2"/>
    <mergeCell ref="C31:E31"/>
    <mergeCell ref="C32:E32"/>
    <mergeCell ref="C34:E34"/>
    <mergeCell ref="C12:E12"/>
    <mergeCell ref="C13:E13"/>
    <mergeCell ref="B14:G14"/>
    <mergeCell ref="C15:E15"/>
    <mergeCell ref="C16:E16"/>
    <mergeCell ref="C17:E17"/>
    <mergeCell ref="C10:E10"/>
    <mergeCell ref="C11:E11"/>
    <mergeCell ref="I5:N5"/>
    <mergeCell ref="I4:N4"/>
    <mergeCell ref="J6:L6"/>
    <mergeCell ref="J7:L7"/>
    <mergeCell ref="C6:E6"/>
    <mergeCell ref="C7:E7"/>
    <mergeCell ref="C8:E8"/>
    <mergeCell ref="C9:E9"/>
    <mergeCell ref="J20:L20"/>
    <mergeCell ref="J22:L22"/>
    <mergeCell ref="J8:L8"/>
    <mergeCell ref="J9:L9"/>
    <mergeCell ref="J10:L10"/>
    <mergeCell ref="I14:N14"/>
    <mergeCell ref="J12:L12"/>
    <mergeCell ref="J11:L11"/>
    <mergeCell ref="J13:L13"/>
    <mergeCell ref="I2:L2"/>
    <mergeCell ref="J37:L37"/>
    <mergeCell ref="J15:L15"/>
    <mergeCell ref="J16:L16"/>
    <mergeCell ref="J17:L17"/>
    <mergeCell ref="J29:L29"/>
    <mergeCell ref="J23:L23"/>
    <mergeCell ref="J18:L18"/>
    <mergeCell ref="J19:L19"/>
    <mergeCell ref="J33:L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2006-04-18T06:04:59Z</cp:lastPrinted>
  <dcterms:created xsi:type="dcterms:W3CDTF">2004-04-30T05:35:09Z</dcterms:created>
  <dcterms:modified xsi:type="dcterms:W3CDTF">2008-03-22T12:14:30Z</dcterms:modified>
  <cp:category/>
  <cp:version/>
  <cp:contentType/>
  <cp:contentStatus/>
</cp:coreProperties>
</file>