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<sst xmlns="http://schemas.openxmlformats.org/spreadsheetml/2006/main" count="523" uniqueCount="77">
  <si>
    <t>İşaret</t>
  </si>
  <si>
    <t>Yön</t>
  </si>
  <si>
    <t>Kalınlık</t>
  </si>
  <si>
    <t>cm</t>
  </si>
  <si>
    <t>Uzunluk</t>
  </si>
  <si>
    <t>Yükseklik veya Genişlik</t>
  </si>
  <si>
    <t>Toplam Alan</t>
  </si>
  <si>
    <t>Miktar</t>
  </si>
  <si>
    <t>Ad</t>
  </si>
  <si>
    <t>Çıkarılan Alan</t>
  </si>
  <si>
    <t>Hesaba Giren Alan</t>
  </si>
  <si>
    <t>Yapı Bileşeni</t>
  </si>
  <si>
    <t>Alan Hesabı</t>
  </si>
  <si>
    <t>Isı İletim Katsayısı</t>
  </si>
  <si>
    <r>
      <t>m</t>
    </r>
    <r>
      <rPr>
        <sz val="10"/>
        <rFont val="Arial"/>
        <family val="2"/>
      </rPr>
      <t>²</t>
    </r>
  </si>
  <si>
    <r>
      <t>º</t>
    </r>
    <r>
      <rPr>
        <sz val="10"/>
        <rFont val="Arial Tur"/>
        <family val="0"/>
      </rPr>
      <t>C</t>
    </r>
  </si>
  <si>
    <t>Sayfa</t>
  </si>
  <si>
    <t>Kat</t>
  </si>
  <si>
    <t>Tarih</t>
  </si>
  <si>
    <t>&gt;</t>
  </si>
  <si>
    <t>TESİSİN Adı:</t>
  </si>
  <si>
    <t>*m</t>
  </si>
  <si>
    <t>SOĞUTMA YÜKÜ  HESABI</t>
  </si>
  <si>
    <t>Qgünrad</t>
  </si>
  <si>
    <t xml:space="preserve">Soğ.
Yükü Tipi
</t>
  </si>
  <si>
    <r>
      <t>W/m</t>
    </r>
    <r>
      <rPr>
        <sz val="10"/>
        <rFont val="Arial"/>
        <family val="2"/>
      </rPr>
      <t>²</t>
    </r>
  </si>
  <si>
    <t>Isı Kazancı 
40 Kuzey Enlemi</t>
  </si>
  <si>
    <t>Gölgeleme
Faktörü</t>
  </si>
  <si>
    <t>Eşdeğer Sıcaklık
Farkları</t>
  </si>
  <si>
    <t>W</t>
  </si>
  <si>
    <t>Toplam Soğutma İhtiyacı</t>
  </si>
  <si>
    <t>Qçatı</t>
  </si>
  <si>
    <t>Qduvkonv</t>
  </si>
  <si>
    <r>
      <t>m</t>
    </r>
    <r>
      <rPr>
        <sz val="10"/>
        <rFont val="Arial"/>
        <family val="2"/>
      </rPr>
      <t>²ºK</t>
    </r>
  </si>
  <si>
    <t>Qpenkonv</t>
  </si>
  <si>
    <t>Qinsan</t>
  </si>
  <si>
    <t xml:space="preserve">Isı Kazancı 
</t>
  </si>
  <si>
    <t>W/
kişi</t>
  </si>
  <si>
    <t>Kişi Sayısı</t>
  </si>
  <si>
    <t>Qaydınl</t>
  </si>
  <si>
    <t xml:space="preserve"> </t>
  </si>
  <si>
    <t>Qmotor</t>
  </si>
  <si>
    <t>Eelektrik Motoru
Isı Kazancı</t>
  </si>
  <si>
    <t>Qhavalan</t>
  </si>
  <si>
    <t>Taze Hava
Miktarı</t>
  </si>
  <si>
    <t>m3/h</t>
  </si>
  <si>
    <t>Soğutma Yükü Hesabı</t>
  </si>
  <si>
    <t>No</t>
  </si>
  <si>
    <t>Td-( C )</t>
  </si>
  <si>
    <t>Ti-( C )</t>
  </si>
  <si>
    <t>Ti-Td</t>
  </si>
  <si>
    <t xml:space="preserve">Mahal Soğ.Yükü-(kW) </t>
  </si>
  <si>
    <t>Mahal Isı Kaybı-kcal/h</t>
  </si>
  <si>
    <t>Z01-OFİS-20 C</t>
  </si>
  <si>
    <t>Z02-OFİS-20 C</t>
  </si>
  <si>
    <t>Z04-5-OFİS-20 C</t>
  </si>
  <si>
    <t>Z06-TOPL.S.-20 C</t>
  </si>
  <si>
    <t>Z03-GİRİŞ H..-20 C</t>
  </si>
  <si>
    <t>Z08-KORİDOR-20 C</t>
  </si>
  <si>
    <t>Z09-TOPL.S.-20 C</t>
  </si>
  <si>
    <t>1N01-OFİS-20 C</t>
  </si>
  <si>
    <t>1N02-KORİDOR-20 C</t>
  </si>
  <si>
    <t>1N03-OFİS-20 C</t>
  </si>
  <si>
    <t>2N01-OFİS-20 C</t>
  </si>
  <si>
    <t>2N02-KORİDOR-20 C</t>
  </si>
  <si>
    <t>2N03-OFİS-20 C</t>
  </si>
  <si>
    <t>3N01-OFİS-20 C</t>
  </si>
  <si>
    <t>3N02-KORİDOR-20 C</t>
  </si>
  <si>
    <t>3N03-OFİS-20 C</t>
  </si>
  <si>
    <t>4N01-OFİS-20 C</t>
  </si>
  <si>
    <t>4N02-KORİDOR-20 C</t>
  </si>
  <si>
    <t>4N03-OFİS-20 C</t>
  </si>
  <si>
    <t>Ç01-OFİS-20 C</t>
  </si>
  <si>
    <t>Ç02-KORİDOR-20 C</t>
  </si>
  <si>
    <t>Ç03-OFİS-20 C</t>
  </si>
  <si>
    <t>Ç04-OFİS-20 C</t>
  </si>
  <si>
    <t>ZK+NK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</si>
</sst>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  <numFmt numFmtId="167" formatCode="[$-41F]dd\ mmmm\ yyyy\ dddd"/>
    <numFmt numFmtId="168" formatCode="00000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</numFmts>
  <fonts count="5">
    <font>
      <sz val="10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textRotation="90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1"/>
  <sheetViews>
    <sheetView tabSelected="1" workbookViewId="0" topLeftCell="A241">
      <selection activeCell="U4" sqref="U4"/>
    </sheetView>
  </sheetViews>
  <sheetFormatPr defaultColWidth="9.00390625" defaultRowHeight="15" customHeight="1"/>
  <cols>
    <col min="1" max="1" width="8.75390625" style="1" customWidth="1"/>
    <col min="2" max="2" width="3.875" style="1" customWidth="1"/>
    <col min="3" max="3" width="9.00390625" style="1" customWidth="1"/>
    <col min="4" max="4" width="5.625" style="1" customWidth="1"/>
    <col min="5" max="5" width="8.00390625" style="1" customWidth="1"/>
    <col min="6" max="6" width="4.125" style="1" customWidth="1"/>
    <col min="7" max="7" width="5.25390625" style="1" customWidth="1"/>
    <col min="8" max="8" width="8.875" style="1" customWidth="1"/>
    <col min="9" max="9" width="3.375" style="1" customWidth="1"/>
    <col min="10" max="10" width="7.625" style="1" customWidth="1"/>
    <col min="11" max="11" width="4.875" style="1" customWidth="1"/>
    <col min="12" max="12" width="9.875" style="1" customWidth="1"/>
    <col min="13" max="13" width="5.75390625" style="1" customWidth="1"/>
    <col min="14" max="14" width="6.875" style="1" customWidth="1"/>
    <col min="15" max="15" width="3.25390625" style="1" customWidth="1"/>
    <col min="16" max="16" width="4.00390625" style="1" customWidth="1"/>
    <col min="17" max="17" width="4.625" style="1" customWidth="1"/>
    <col min="18" max="18" width="5.375" style="1" customWidth="1"/>
    <col min="19" max="19" width="6.125" style="1" customWidth="1"/>
    <col min="20" max="20" width="6.875" style="1" customWidth="1"/>
    <col min="21" max="21" width="10.25390625" style="1" customWidth="1"/>
    <col min="22" max="22" width="9.125" style="1" hidden="1" customWidth="1"/>
    <col min="23" max="23" width="3.875" style="1" customWidth="1"/>
    <col min="24" max="24" width="4.375" style="1" customWidth="1"/>
    <col min="25" max="25" width="3.75390625" style="1" customWidth="1"/>
    <col min="26" max="26" width="11.25390625" style="1" customWidth="1"/>
    <col min="27" max="28" width="4.375" style="1" customWidth="1"/>
    <col min="29" max="29" width="3.375" style="1" customWidth="1"/>
    <col min="30" max="30" width="9.125" style="1" customWidth="1"/>
    <col min="31" max="31" width="1.625" style="1" customWidth="1"/>
    <col min="32" max="32" width="3.75390625" style="1" customWidth="1"/>
    <col min="33" max="33" width="5.00390625" style="1" customWidth="1"/>
    <col min="34" max="34" width="4.75390625" style="1" customWidth="1"/>
    <col min="35" max="35" width="9.125" style="1" customWidth="1"/>
    <col min="36" max="36" width="4.25390625" style="1" customWidth="1"/>
    <col min="37" max="37" width="4.375" style="1" customWidth="1"/>
    <col min="38" max="38" width="3.875" style="1" customWidth="1"/>
    <col min="39" max="16384" width="9.125" style="1" customWidth="1"/>
  </cols>
  <sheetData>
    <row r="1" spans="1:24" ht="15" customHeight="1">
      <c r="A1" s="55" t="s">
        <v>22</v>
      </c>
      <c r="B1" s="55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 t="s">
        <v>16</v>
      </c>
      <c r="S1" s="54"/>
      <c r="T1" s="6">
        <v>1</v>
      </c>
      <c r="X1" s="15"/>
    </row>
    <row r="2" spans="1:24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4" t="s">
        <v>17</v>
      </c>
      <c r="S2" s="54"/>
      <c r="T2" s="6" t="s">
        <v>76</v>
      </c>
      <c r="X2" s="15"/>
    </row>
    <row r="3" spans="1:24" ht="1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54" t="s">
        <v>18</v>
      </c>
      <c r="S3" s="54"/>
      <c r="T3" s="6"/>
      <c r="X3" s="15"/>
    </row>
    <row r="4" spans="1:24" ht="15" customHeight="1">
      <c r="A4" s="40" t="s">
        <v>11</v>
      </c>
      <c r="B4" s="40"/>
      <c r="C4" s="40"/>
      <c r="D4" s="40"/>
      <c r="E4" s="40"/>
      <c r="F4" s="40" t="s">
        <v>12</v>
      </c>
      <c r="G4" s="40"/>
      <c r="H4" s="40"/>
      <c r="I4" s="40"/>
      <c r="J4" s="40"/>
      <c r="K4" s="45" t="s">
        <v>46</v>
      </c>
      <c r="L4" s="46"/>
      <c r="M4" s="46"/>
      <c r="N4" s="46"/>
      <c r="O4" s="46"/>
      <c r="P4" s="46"/>
      <c r="Q4" s="46"/>
      <c r="R4" s="46"/>
      <c r="S4" s="46"/>
      <c r="T4" s="44" t="s">
        <v>30</v>
      </c>
      <c r="X4" s="15"/>
    </row>
    <row r="5" spans="1:24" ht="15" customHeight="1">
      <c r="A5" s="47" t="s">
        <v>0</v>
      </c>
      <c r="B5" s="47" t="s">
        <v>47</v>
      </c>
      <c r="C5" s="44" t="s">
        <v>24</v>
      </c>
      <c r="D5" s="48" t="s">
        <v>1</v>
      </c>
      <c r="E5" s="47" t="s">
        <v>2</v>
      </c>
      <c r="F5" s="47" t="s">
        <v>4</v>
      </c>
      <c r="G5" s="44" t="s">
        <v>5</v>
      </c>
      <c r="H5" s="47" t="s">
        <v>6</v>
      </c>
      <c r="I5" s="47" t="s">
        <v>7</v>
      </c>
      <c r="J5" s="47" t="s">
        <v>9</v>
      </c>
      <c r="K5" s="44" t="s">
        <v>10</v>
      </c>
      <c r="L5" s="44" t="s">
        <v>26</v>
      </c>
      <c r="M5" s="44" t="s">
        <v>27</v>
      </c>
      <c r="N5" s="44" t="s">
        <v>13</v>
      </c>
      <c r="O5" s="44" t="s">
        <v>28</v>
      </c>
      <c r="P5" s="44" t="s">
        <v>36</v>
      </c>
      <c r="Q5" s="44" t="s">
        <v>38</v>
      </c>
      <c r="R5" s="44" t="s">
        <v>42</v>
      </c>
      <c r="S5" s="44" t="s">
        <v>44</v>
      </c>
      <c r="T5" s="44"/>
      <c r="X5" s="15"/>
    </row>
    <row r="6" spans="1:24" ht="15" customHeight="1">
      <c r="A6" s="40"/>
      <c r="B6" s="40"/>
      <c r="C6" s="40"/>
      <c r="D6" s="49"/>
      <c r="E6" s="40"/>
      <c r="F6" s="40"/>
      <c r="G6" s="43"/>
      <c r="H6" s="40"/>
      <c r="I6" s="40"/>
      <c r="J6" s="40"/>
      <c r="K6" s="43"/>
      <c r="L6" s="43"/>
      <c r="M6" s="43"/>
      <c r="N6" s="43"/>
      <c r="O6" s="43"/>
      <c r="P6" s="43"/>
      <c r="Q6" s="43"/>
      <c r="R6" s="43"/>
      <c r="S6" s="43"/>
      <c r="T6" s="44"/>
      <c r="X6" s="15"/>
    </row>
    <row r="7" spans="1:30" ht="15" customHeight="1">
      <c r="A7" s="40"/>
      <c r="B7" s="40"/>
      <c r="C7" s="40"/>
      <c r="D7" s="49"/>
      <c r="E7" s="40"/>
      <c r="F7" s="40"/>
      <c r="G7" s="43"/>
      <c r="H7" s="40"/>
      <c r="I7" s="40"/>
      <c r="J7" s="40"/>
      <c r="K7" s="43"/>
      <c r="L7" s="43"/>
      <c r="M7" s="43"/>
      <c r="N7" s="43"/>
      <c r="O7" s="43"/>
      <c r="P7" s="43"/>
      <c r="Q7" s="43"/>
      <c r="R7" s="43"/>
      <c r="S7" s="43"/>
      <c r="T7" s="44"/>
      <c r="X7" s="15"/>
      <c r="Z7" s="21"/>
      <c r="AD7" s="21"/>
    </row>
    <row r="8" spans="1:26" ht="15" customHeight="1">
      <c r="A8" s="40"/>
      <c r="B8" s="40"/>
      <c r="C8" s="40"/>
      <c r="D8" s="49"/>
      <c r="E8" s="40"/>
      <c r="F8" s="40"/>
      <c r="G8" s="43"/>
      <c r="H8" s="40"/>
      <c r="I8" s="40"/>
      <c r="J8" s="40"/>
      <c r="K8" s="43"/>
      <c r="L8" s="43"/>
      <c r="M8" s="43"/>
      <c r="N8" s="43"/>
      <c r="O8" s="43"/>
      <c r="P8" s="43"/>
      <c r="Q8" s="43"/>
      <c r="R8" s="43"/>
      <c r="S8" s="43"/>
      <c r="T8" s="44"/>
      <c r="X8" s="15"/>
      <c r="Z8" s="21"/>
    </row>
    <row r="9" spans="1:24" ht="36.75" customHeight="1">
      <c r="A9" s="40"/>
      <c r="B9" s="40"/>
      <c r="C9" s="40"/>
      <c r="D9" s="50"/>
      <c r="E9" s="40"/>
      <c r="F9" s="40"/>
      <c r="G9" s="43"/>
      <c r="H9" s="40"/>
      <c r="I9" s="40"/>
      <c r="J9" s="40"/>
      <c r="K9" s="43"/>
      <c r="L9" s="43"/>
      <c r="M9" s="43"/>
      <c r="N9" s="43"/>
      <c r="O9" s="43"/>
      <c r="P9" s="43"/>
      <c r="Q9" s="43"/>
      <c r="R9" s="43"/>
      <c r="S9" s="43"/>
      <c r="T9" s="44"/>
      <c r="U9" s="9"/>
      <c r="V9" s="9"/>
      <c r="X9" s="15"/>
    </row>
    <row r="10" spans="1:24" ht="15" customHeight="1">
      <c r="A10" s="40"/>
      <c r="B10" s="40"/>
      <c r="C10" s="40"/>
      <c r="D10" s="52"/>
      <c r="E10" s="40" t="s">
        <v>3</v>
      </c>
      <c r="F10" s="40" t="s">
        <v>21</v>
      </c>
      <c r="G10" s="40" t="s">
        <v>21</v>
      </c>
      <c r="H10" s="40" t="s">
        <v>14</v>
      </c>
      <c r="I10" s="40" t="s">
        <v>8</v>
      </c>
      <c r="J10" s="40" t="s">
        <v>14</v>
      </c>
      <c r="K10" s="40" t="s">
        <v>14</v>
      </c>
      <c r="L10" s="40" t="s">
        <v>25</v>
      </c>
      <c r="M10" s="40"/>
      <c r="N10" s="6" t="s">
        <v>29</v>
      </c>
      <c r="O10" s="42" t="s">
        <v>15</v>
      </c>
      <c r="P10" s="43" t="s">
        <v>37</v>
      </c>
      <c r="Q10" s="42"/>
      <c r="R10" s="42" t="s">
        <v>29</v>
      </c>
      <c r="S10" s="42" t="s">
        <v>45</v>
      </c>
      <c r="T10" s="40" t="s">
        <v>29</v>
      </c>
      <c r="X10" s="15"/>
    </row>
    <row r="11" spans="1:24" ht="15" customHeight="1">
      <c r="A11" s="40"/>
      <c r="B11" s="40"/>
      <c r="C11" s="40"/>
      <c r="D11" s="53"/>
      <c r="E11" s="40"/>
      <c r="F11" s="40"/>
      <c r="G11" s="40"/>
      <c r="H11" s="40"/>
      <c r="I11" s="40"/>
      <c r="J11" s="40"/>
      <c r="K11" s="40"/>
      <c r="L11" s="40"/>
      <c r="M11" s="40"/>
      <c r="N11" s="6" t="s">
        <v>33</v>
      </c>
      <c r="O11" s="40"/>
      <c r="P11" s="40"/>
      <c r="Q11" s="40"/>
      <c r="R11" s="40"/>
      <c r="S11" s="40"/>
      <c r="T11" s="40"/>
      <c r="X11" s="15"/>
    </row>
    <row r="12" spans="1:24" ht="15" customHeight="1">
      <c r="A12" s="56" t="s">
        <v>53</v>
      </c>
      <c r="B12" s="30"/>
      <c r="C12" s="5" t="s">
        <v>23</v>
      </c>
      <c r="D12" s="5"/>
      <c r="E12" s="2" t="s">
        <v>19</v>
      </c>
      <c r="F12" s="36">
        <v>34</v>
      </c>
      <c r="G12" s="16">
        <v>3</v>
      </c>
      <c r="H12" s="7">
        <f>F12*G12</f>
        <v>102</v>
      </c>
      <c r="I12" s="4">
        <v>1</v>
      </c>
      <c r="J12" s="3"/>
      <c r="K12" s="18">
        <f>H12*I12</f>
        <v>102</v>
      </c>
      <c r="L12" s="26">
        <v>500</v>
      </c>
      <c r="M12" s="13">
        <v>0.65</v>
      </c>
      <c r="N12" s="28"/>
      <c r="O12" s="28"/>
      <c r="P12" s="20"/>
      <c r="Q12" s="20"/>
      <c r="R12" s="19"/>
      <c r="S12" s="20"/>
      <c r="T12" s="18">
        <f>K12*L12*M12</f>
        <v>33150</v>
      </c>
      <c r="X12" s="15"/>
    </row>
    <row r="13" spans="1:24" ht="15" customHeight="1">
      <c r="A13" s="49"/>
      <c r="B13" s="30"/>
      <c r="C13" s="5" t="s">
        <v>31</v>
      </c>
      <c r="D13" s="5"/>
      <c r="E13" s="2" t="s">
        <v>19</v>
      </c>
      <c r="F13" s="36">
        <v>523</v>
      </c>
      <c r="G13" s="16">
        <v>1</v>
      </c>
      <c r="H13" s="11">
        <f>F13*G13</f>
        <v>523</v>
      </c>
      <c r="I13" s="4">
        <v>1</v>
      </c>
      <c r="J13" s="3"/>
      <c r="K13" s="18">
        <f>H13*I13</f>
        <v>523</v>
      </c>
      <c r="L13" s="25"/>
      <c r="M13" s="25"/>
      <c r="N13" s="13">
        <v>0.4</v>
      </c>
      <c r="O13" s="26">
        <v>10</v>
      </c>
      <c r="P13" s="20"/>
      <c r="Q13" s="20"/>
      <c r="R13" s="20"/>
      <c r="S13" s="20"/>
      <c r="T13" s="18">
        <f>K13*N13*O13</f>
        <v>2092</v>
      </c>
      <c r="X13" s="15"/>
    </row>
    <row r="14" spans="1:24" ht="14.25" customHeight="1">
      <c r="A14" s="49"/>
      <c r="B14" s="30"/>
      <c r="C14" s="5" t="s">
        <v>32</v>
      </c>
      <c r="D14" s="27"/>
      <c r="E14" s="2" t="s">
        <v>19</v>
      </c>
      <c r="F14" s="36">
        <v>73</v>
      </c>
      <c r="G14" s="16">
        <v>4</v>
      </c>
      <c r="H14" s="11">
        <f>F14*G14</f>
        <v>292</v>
      </c>
      <c r="I14" s="4">
        <v>1</v>
      </c>
      <c r="J14" s="28"/>
      <c r="K14" s="18">
        <f>H14-J14</f>
        <v>292</v>
      </c>
      <c r="L14" s="25"/>
      <c r="M14" s="25"/>
      <c r="N14" s="13">
        <v>0.5</v>
      </c>
      <c r="O14" s="26">
        <v>10</v>
      </c>
      <c r="P14" s="19"/>
      <c r="Q14" s="20"/>
      <c r="R14" s="19"/>
      <c r="S14" s="20"/>
      <c r="T14" s="18">
        <f>K14*N14*O14</f>
        <v>1460</v>
      </c>
      <c r="X14" s="15"/>
    </row>
    <row r="15" spans="1:24" ht="15" customHeight="1">
      <c r="A15" s="49"/>
      <c r="B15" s="30"/>
      <c r="C15" s="5" t="s">
        <v>34</v>
      </c>
      <c r="D15" s="27"/>
      <c r="E15" s="2" t="s">
        <v>19</v>
      </c>
      <c r="F15" s="18">
        <f>F12</f>
        <v>34</v>
      </c>
      <c r="G15" s="11">
        <f>G12</f>
        <v>3</v>
      </c>
      <c r="H15" s="7">
        <f>F15*G15</f>
        <v>102</v>
      </c>
      <c r="I15" s="4">
        <v>1</v>
      </c>
      <c r="J15" s="28"/>
      <c r="K15" s="18">
        <f>H15</f>
        <v>102</v>
      </c>
      <c r="L15" s="25"/>
      <c r="M15" s="25"/>
      <c r="N15" s="13">
        <v>3.5</v>
      </c>
      <c r="O15" s="26">
        <v>12</v>
      </c>
      <c r="P15" s="19"/>
      <c r="Q15" s="20"/>
      <c r="R15" s="19"/>
      <c r="S15" s="20"/>
      <c r="T15" s="18">
        <f>K15*N15*O15</f>
        <v>4284</v>
      </c>
      <c r="X15" s="15"/>
    </row>
    <row r="16" spans="1:20" ht="14.25" customHeight="1">
      <c r="A16" s="49"/>
      <c r="B16" s="30"/>
      <c r="C16" s="5" t="s">
        <v>35</v>
      </c>
      <c r="D16" s="27"/>
      <c r="E16" s="2" t="s">
        <v>19</v>
      </c>
      <c r="F16" s="19"/>
      <c r="G16" s="25"/>
      <c r="H16" s="25"/>
      <c r="I16" s="20"/>
      <c r="J16" s="28"/>
      <c r="K16" s="19"/>
      <c r="L16" s="25"/>
      <c r="M16" s="25"/>
      <c r="N16" s="28"/>
      <c r="O16" s="19"/>
      <c r="P16" s="24">
        <v>130</v>
      </c>
      <c r="Q16" s="24">
        <v>4</v>
      </c>
      <c r="R16" s="20"/>
      <c r="S16" s="20"/>
      <c r="T16" s="18">
        <f>P16*Q16</f>
        <v>520</v>
      </c>
    </row>
    <row r="17" spans="1:24" ht="17.25" customHeight="1">
      <c r="A17" s="49"/>
      <c r="B17" s="30"/>
      <c r="C17" s="5" t="s">
        <v>39</v>
      </c>
      <c r="D17" s="27"/>
      <c r="E17" s="2" t="s">
        <v>19</v>
      </c>
      <c r="F17" s="18">
        <f>F13</f>
        <v>523</v>
      </c>
      <c r="G17" s="11">
        <f>G13</f>
        <v>1</v>
      </c>
      <c r="H17" s="11">
        <f>F17*G17</f>
        <v>523</v>
      </c>
      <c r="I17" s="4">
        <v>1</v>
      </c>
      <c r="J17" s="3"/>
      <c r="K17" s="18">
        <f>H17*I17</f>
        <v>523</v>
      </c>
      <c r="L17" s="25"/>
      <c r="M17" s="25"/>
      <c r="N17" s="28"/>
      <c r="O17" s="28"/>
      <c r="P17" s="20"/>
      <c r="Q17" s="20"/>
      <c r="R17" s="19"/>
      <c r="S17" s="20"/>
      <c r="T17" s="18">
        <f>K17*40</f>
        <v>20920</v>
      </c>
      <c r="U17" s="57"/>
      <c r="V17" s="8"/>
      <c r="W17" s="14"/>
      <c r="X17" s="15"/>
    </row>
    <row r="18" spans="1:24" ht="13.5" customHeight="1">
      <c r="A18" s="49"/>
      <c r="B18" s="30"/>
      <c r="C18" s="5" t="s">
        <v>41</v>
      </c>
      <c r="D18" s="29">
        <v>0.25</v>
      </c>
      <c r="E18" s="2" t="s">
        <v>40</v>
      </c>
      <c r="F18" s="19"/>
      <c r="G18" s="25"/>
      <c r="H18" s="25"/>
      <c r="I18" s="4">
        <v>1</v>
      </c>
      <c r="J18" s="3"/>
      <c r="K18" s="25"/>
      <c r="L18" s="25"/>
      <c r="M18" s="25"/>
      <c r="N18" s="28"/>
      <c r="O18" s="28"/>
      <c r="P18" s="20"/>
      <c r="Q18" s="20"/>
      <c r="R18" s="19"/>
      <c r="S18" s="20"/>
      <c r="T18" s="18">
        <f>I18*430</f>
        <v>430</v>
      </c>
      <c r="U18" s="58"/>
      <c r="V18" s="8"/>
      <c r="W18" s="14"/>
      <c r="X18" s="15"/>
    </row>
    <row r="19" spans="1:24" ht="15" customHeight="1">
      <c r="A19" s="49"/>
      <c r="B19" s="30"/>
      <c r="C19" s="5" t="s">
        <v>43</v>
      </c>
      <c r="D19" s="27"/>
      <c r="E19" s="2"/>
      <c r="F19" s="18">
        <f>F13</f>
        <v>523</v>
      </c>
      <c r="G19" s="11">
        <f>G13</f>
        <v>1</v>
      </c>
      <c r="H19" s="11">
        <f>F19*G19</f>
        <v>523</v>
      </c>
      <c r="I19" s="20"/>
      <c r="J19" s="28"/>
      <c r="K19" s="25"/>
      <c r="L19" s="25"/>
      <c r="M19" s="25"/>
      <c r="N19" s="28"/>
      <c r="O19" s="28"/>
      <c r="P19" s="20"/>
      <c r="Q19" s="11">
        <f>H19/15</f>
        <v>34.86666666666667</v>
      </c>
      <c r="R19" s="25"/>
      <c r="S19" s="18">
        <f>Q19*35</f>
        <v>1220.3333333333333</v>
      </c>
      <c r="T19" s="18">
        <f>(T21*1000)-SUM(T12:T18)</f>
        <v>72614.93023255814</v>
      </c>
      <c r="U19" s="37"/>
      <c r="V19" s="8"/>
      <c r="W19" s="14"/>
      <c r="X19" s="15"/>
    </row>
    <row r="20" spans="1:24" ht="21.75" customHeight="1">
      <c r="A20" s="49"/>
      <c r="B20" s="30"/>
      <c r="C20" s="16" t="s">
        <v>49</v>
      </c>
      <c r="D20" s="36">
        <v>20</v>
      </c>
      <c r="E20" s="4" t="s">
        <v>48</v>
      </c>
      <c r="F20" s="4">
        <v>35</v>
      </c>
      <c r="G20" s="5" t="s">
        <v>50</v>
      </c>
      <c r="H20" s="18">
        <f>F20-D20</f>
        <v>15</v>
      </c>
      <c r="I20" s="19"/>
      <c r="J20" s="25"/>
      <c r="K20" s="20"/>
      <c r="L20" s="20"/>
      <c r="M20" s="20"/>
      <c r="N20" s="20"/>
      <c r="O20" s="2"/>
      <c r="P20" s="51" t="s">
        <v>52</v>
      </c>
      <c r="Q20" s="38"/>
      <c r="R20" s="38"/>
      <c r="S20" s="38"/>
      <c r="T20" s="36">
        <v>86300</v>
      </c>
      <c r="U20" s="57"/>
      <c r="X20" s="15"/>
    </row>
    <row r="21" spans="1:24" ht="24.75" customHeight="1">
      <c r="A21" s="49"/>
      <c r="B21" s="30"/>
      <c r="C21" s="31"/>
      <c r="D21" s="32"/>
      <c r="E21" s="33"/>
      <c r="F21" s="33"/>
      <c r="G21" s="33"/>
      <c r="H21" s="33"/>
      <c r="I21" s="34"/>
      <c r="J21" s="32"/>
      <c r="K21" s="33"/>
      <c r="L21" s="33"/>
      <c r="M21" s="33"/>
      <c r="N21" s="33"/>
      <c r="O21" s="35"/>
      <c r="P21" s="41" t="s">
        <v>51</v>
      </c>
      <c r="Q21" s="39"/>
      <c r="R21" s="39"/>
      <c r="S21" s="39"/>
      <c r="T21" s="18">
        <f>(T20*1.35)/860</f>
        <v>135.47093023255815</v>
      </c>
      <c r="U21" s="14"/>
      <c r="X21" s="15"/>
    </row>
    <row r="22" spans="1:24" ht="15" customHeight="1">
      <c r="A22" s="22"/>
      <c r="B22" s="22"/>
      <c r="C22" s="22"/>
      <c r="D22" s="22"/>
      <c r="E22" s="17"/>
      <c r="F22" s="12"/>
      <c r="G22" s="12"/>
      <c r="H22" s="23"/>
      <c r="I22" s="12"/>
      <c r="J22" s="12"/>
      <c r="K22" s="12"/>
      <c r="L22" s="12"/>
      <c r="M22" s="12"/>
      <c r="N22" s="12"/>
      <c r="O22" s="12"/>
      <c r="P22" s="12"/>
      <c r="Q22" s="10"/>
      <c r="R22" s="10"/>
      <c r="S22" s="10"/>
      <c r="T22" s="10"/>
      <c r="X22" s="14"/>
    </row>
    <row r="23" spans="1:20" ht="15" customHeight="1">
      <c r="A23" s="56" t="s">
        <v>54</v>
      </c>
      <c r="B23" s="30"/>
      <c r="C23" s="5" t="s">
        <v>23</v>
      </c>
      <c r="D23" s="5"/>
      <c r="E23" s="2" t="s">
        <v>19</v>
      </c>
      <c r="F23" s="36">
        <v>31</v>
      </c>
      <c r="G23" s="16">
        <v>3</v>
      </c>
      <c r="H23" s="7">
        <f>F23*G23</f>
        <v>93</v>
      </c>
      <c r="I23" s="4">
        <v>1</v>
      </c>
      <c r="J23" s="3"/>
      <c r="K23" s="18">
        <f>H23*I23</f>
        <v>93</v>
      </c>
      <c r="L23" s="26">
        <v>500</v>
      </c>
      <c r="M23" s="13">
        <v>0.65</v>
      </c>
      <c r="N23" s="28"/>
      <c r="O23" s="28"/>
      <c r="P23" s="20"/>
      <c r="Q23" s="20"/>
      <c r="R23" s="19"/>
      <c r="S23" s="20"/>
      <c r="T23" s="18">
        <f>K23*L23*M23</f>
        <v>30225</v>
      </c>
    </row>
    <row r="24" spans="1:20" ht="15" customHeight="1">
      <c r="A24" s="49"/>
      <c r="B24" s="30"/>
      <c r="C24" s="5" t="s">
        <v>31</v>
      </c>
      <c r="D24" s="5"/>
      <c r="E24" s="2" t="s">
        <v>19</v>
      </c>
      <c r="F24" s="36">
        <v>178</v>
      </c>
      <c r="G24" s="16">
        <v>1</v>
      </c>
      <c r="H24" s="11">
        <f>F24*G24</f>
        <v>178</v>
      </c>
      <c r="I24" s="4">
        <v>1</v>
      </c>
      <c r="J24" s="3"/>
      <c r="K24" s="18">
        <f>H24*I24</f>
        <v>178</v>
      </c>
      <c r="L24" s="25"/>
      <c r="M24" s="25"/>
      <c r="N24" s="13">
        <v>0.4</v>
      </c>
      <c r="O24" s="26">
        <v>10</v>
      </c>
      <c r="P24" s="20"/>
      <c r="Q24" s="20"/>
      <c r="R24" s="20"/>
      <c r="S24" s="20"/>
      <c r="T24" s="18">
        <f>K24*N24*O24</f>
        <v>712</v>
      </c>
    </row>
    <row r="25" spans="1:20" ht="15" customHeight="1">
      <c r="A25" s="49"/>
      <c r="B25" s="30"/>
      <c r="C25" s="5" t="s">
        <v>32</v>
      </c>
      <c r="D25" s="27"/>
      <c r="E25" s="2" t="s">
        <v>19</v>
      </c>
      <c r="F25" s="36">
        <v>48</v>
      </c>
      <c r="G25" s="16">
        <v>4</v>
      </c>
      <c r="H25" s="11">
        <f>F25*G25</f>
        <v>192</v>
      </c>
      <c r="I25" s="4">
        <v>1</v>
      </c>
      <c r="J25" s="28"/>
      <c r="K25" s="18">
        <f>H25-J25</f>
        <v>192</v>
      </c>
      <c r="L25" s="25"/>
      <c r="M25" s="25"/>
      <c r="N25" s="13">
        <v>0.5</v>
      </c>
      <c r="O25" s="26">
        <v>10</v>
      </c>
      <c r="P25" s="19"/>
      <c r="Q25" s="20"/>
      <c r="R25" s="19"/>
      <c r="S25" s="20"/>
      <c r="T25" s="18">
        <f>K25*N25*O25</f>
        <v>960</v>
      </c>
    </row>
    <row r="26" spans="1:20" ht="15" customHeight="1">
      <c r="A26" s="49"/>
      <c r="B26" s="30"/>
      <c r="C26" s="5" t="s">
        <v>34</v>
      </c>
      <c r="D26" s="27"/>
      <c r="E26" s="2" t="s">
        <v>19</v>
      </c>
      <c r="F26" s="18">
        <f>F23</f>
        <v>31</v>
      </c>
      <c r="G26" s="11">
        <f>G23</f>
        <v>3</v>
      </c>
      <c r="H26" s="7">
        <f>F26*G26</f>
        <v>93</v>
      </c>
      <c r="I26" s="4">
        <v>1</v>
      </c>
      <c r="J26" s="28"/>
      <c r="K26" s="18">
        <f>H26</f>
        <v>93</v>
      </c>
      <c r="L26" s="25"/>
      <c r="M26" s="25"/>
      <c r="N26" s="13">
        <v>3.5</v>
      </c>
      <c r="O26" s="26">
        <v>12</v>
      </c>
      <c r="P26" s="19"/>
      <c r="Q26" s="20"/>
      <c r="R26" s="19"/>
      <c r="S26" s="20"/>
      <c r="T26" s="18">
        <f>K26*N26*O26</f>
        <v>3906</v>
      </c>
    </row>
    <row r="27" spans="1:20" ht="15" customHeight="1">
      <c r="A27" s="49"/>
      <c r="B27" s="30"/>
      <c r="C27" s="5" t="s">
        <v>35</v>
      </c>
      <c r="D27" s="27"/>
      <c r="E27" s="2" t="s">
        <v>19</v>
      </c>
      <c r="F27" s="19"/>
      <c r="G27" s="25"/>
      <c r="H27" s="25"/>
      <c r="I27" s="20"/>
      <c r="J27" s="28"/>
      <c r="K27" s="19"/>
      <c r="L27" s="25"/>
      <c r="M27" s="25"/>
      <c r="N27" s="28"/>
      <c r="O27" s="19"/>
      <c r="P27" s="24">
        <v>130</v>
      </c>
      <c r="Q27" s="24">
        <v>4</v>
      </c>
      <c r="R27" s="20"/>
      <c r="S27" s="20"/>
      <c r="T27" s="18">
        <f>P27*Q27</f>
        <v>520</v>
      </c>
    </row>
    <row r="28" spans="1:20" ht="15" customHeight="1">
      <c r="A28" s="49"/>
      <c r="B28" s="30"/>
      <c r="C28" s="5" t="s">
        <v>39</v>
      </c>
      <c r="D28" s="27"/>
      <c r="E28" s="2" t="s">
        <v>19</v>
      </c>
      <c r="F28" s="18">
        <f>F24</f>
        <v>178</v>
      </c>
      <c r="G28" s="11">
        <f>G24</f>
        <v>1</v>
      </c>
      <c r="H28" s="11">
        <f>F28*G28</f>
        <v>178</v>
      </c>
      <c r="I28" s="4">
        <v>1</v>
      </c>
      <c r="J28" s="3"/>
      <c r="K28" s="18">
        <f>H28*I28</f>
        <v>178</v>
      </c>
      <c r="L28" s="25"/>
      <c r="M28" s="25"/>
      <c r="N28" s="28"/>
      <c r="O28" s="28"/>
      <c r="P28" s="20"/>
      <c r="Q28" s="20"/>
      <c r="R28" s="19"/>
      <c r="S28" s="20"/>
      <c r="T28" s="18">
        <f>K28*40</f>
        <v>7120</v>
      </c>
    </row>
    <row r="29" spans="1:20" ht="15" customHeight="1">
      <c r="A29" s="49"/>
      <c r="B29" s="30"/>
      <c r="C29" s="5" t="s">
        <v>41</v>
      </c>
      <c r="D29" s="29">
        <v>0.25</v>
      </c>
      <c r="E29" s="2" t="s">
        <v>40</v>
      </c>
      <c r="F29" s="19"/>
      <c r="G29" s="25"/>
      <c r="H29" s="25"/>
      <c r="I29" s="4">
        <v>1</v>
      </c>
      <c r="J29" s="3"/>
      <c r="K29" s="25"/>
      <c r="L29" s="25"/>
      <c r="M29" s="25"/>
      <c r="N29" s="28"/>
      <c r="O29" s="28"/>
      <c r="P29" s="20"/>
      <c r="Q29" s="20"/>
      <c r="R29" s="19"/>
      <c r="S29" s="20"/>
      <c r="T29" s="18">
        <f>I29*430</f>
        <v>430</v>
      </c>
    </row>
    <row r="30" spans="1:20" ht="15" customHeight="1">
      <c r="A30" s="49"/>
      <c r="B30" s="30"/>
      <c r="C30" s="5" t="s">
        <v>43</v>
      </c>
      <c r="D30" s="27"/>
      <c r="E30" s="2"/>
      <c r="F30" s="18">
        <f>F24</f>
        <v>178</v>
      </c>
      <c r="G30" s="11">
        <f>G24</f>
        <v>1</v>
      </c>
      <c r="H30" s="11">
        <f>F30*G30</f>
        <v>178</v>
      </c>
      <c r="I30" s="20"/>
      <c r="J30" s="28"/>
      <c r="K30" s="25"/>
      <c r="L30" s="25"/>
      <c r="M30" s="25"/>
      <c r="N30" s="28"/>
      <c r="O30" s="28"/>
      <c r="P30" s="20"/>
      <c r="Q30" s="11">
        <f>H30/15</f>
        <v>11.866666666666667</v>
      </c>
      <c r="R30" s="25"/>
      <c r="S30" s="18">
        <f>Q30*35</f>
        <v>415.33333333333337</v>
      </c>
      <c r="T30" s="18">
        <v>469</v>
      </c>
    </row>
    <row r="31" spans="1:20" ht="15" customHeight="1">
      <c r="A31" s="49"/>
      <c r="B31" s="30"/>
      <c r="C31" s="16" t="s">
        <v>49</v>
      </c>
      <c r="D31" s="36">
        <v>20</v>
      </c>
      <c r="E31" s="4" t="s">
        <v>48</v>
      </c>
      <c r="F31" s="4">
        <v>35</v>
      </c>
      <c r="G31" s="5" t="s">
        <v>50</v>
      </c>
      <c r="H31" s="18">
        <f>F31-D31</f>
        <v>15</v>
      </c>
      <c r="I31" s="19"/>
      <c r="J31" s="25"/>
      <c r="K31" s="20"/>
      <c r="L31" s="20"/>
      <c r="M31" s="20"/>
      <c r="N31" s="20"/>
      <c r="O31" s="2"/>
      <c r="P31" s="51" t="s">
        <v>52</v>
      </c>
      <c r="Q31" s="38"/>
      <c r="R31" s="38"/>
      <c r="S31" s="38"/>
      <c r="T31" s="36">
        <v>27650</v>
      </c>
    </row>
    <row r="32" spans="1:20" ht="15" customHeight="1">
      <c r="A32" s="49"/>
      <c r="B32" s="30"/>
      <c r="C32" s="31"/>
      <c r="D32" s="32"/>
      <c r="E32" s="33"/>
      <c r="F32" s="33"/>
      <c r="G32" s="33"/>
      <c r="H32" s="33"/>
      <c r="I32" s="34"/>
      <c r="J32" s="32"/>
      <c r="K32" s="33"/>
      <c r="L32" s="33"/>
      <c r="M32" s="33"/>
      <c r="N32" s="33"/>
      <c r="O32" s="35"/>
      <c r="P32" s="41" t="s">
        <v>51</v>
      </c>
      <c r="Q32" s="39"/>
      <c r="R32" s="39"/>
      <c r="S32" s="39"/>
      <c r="T32" s="18">
        <f>(T31*1.35)/860</f>
        <v>43.40406976744186</v>
      </c>
    </row>
    <row r="34" spans="1:20" ht="15" customHeight="1">
      <c r="A34" s="56" t="s">
        <v>57</v>
      </c>
      <c r="B34" s="30"/>
      <c r="C34" s="5" t="s">
        <v>23</v>
      </c>
      <c r="D34" s="5"/>
      <c r="E34" s="2" t="s">
        <v>19</v>
      </c>
      <c r="F34" s="36">
        <v>14</v>
      </c>
      <c r="G34" s="16">
        <v>3</v>
      </c>
      <c r="H34" s="7">
        <f>F34*G34</f>
        <v>42</v>
      </c>
      <c r="I34" s="4">
        <v>1</v>
      </c>
      <c r="J34" s="3"/>
      <c r="K34" s="18">
        <f>H34*I34</f>
        <v>42</v>
      </c>
      <c r="L34" s="26">
        <v>500</v>
      </c>
      <c r="M34" s="13">
        <v>0.65</v>
      </c>
      <c r="N34" s="28"/>
      <c r="O34" s="28"/>
      <c r="P34" s="20"/>
      <c r="Q34" s="20"/>
      <c r="R34" s="19"/>
      <c r="S34" s="20"/>
      <c r="T34" s="18">
        <f>K34*L34*M34</f>
        <v>13650</v>
      </c>
    </row>
    <row r="35" spans="1:20" ht="15" customHeight="1">
      <c r="A35" s="49"/>
      <c r="B35" s="30"/>
      <c r="C35" s="5" t="s">
        <v>31</v>
      </c>
      <c r="D35" s="5"/>
      <c r="E35" s="2" t="s">
        <v>19</v>
      </c>
      <c r="F35" s="36">
        <v>80</v>
      </c>
      <c r="G35" s="16">
        <v>1</v>
      </c>
      <c r="H35" s="11">
        <f>F35*G35</f>
        <v>80</v>
      </c>
      <c r="I35" s="4">
        <v>1</v>
      </c>
      <c r="J35" s="3"/>
      <c r="K35" s="18">
        <f>H35*I35</f>
        <v>80</v>
      </c>
      <c r="L35" s="25"/>
      <c r="M35" s="25"/>
      <c r="N35" s="13">
        <v>0.4</v>
      </c>
      <c r="O35" s="26">
        <v>10</v>
      </c>
      <c r="P35" s="20"/>
      <c r="Q35" s="20"/>
      <c r="R35" s="20"/>
      <c r="S35" s="20"/>
      <c r="T35" s="18">
        <f>K35*N35*O35</f>
        <v>320</v>
      </c>
    </row>
    <row r="36" spans="1:20" ht="15" customHeight="1">
      <c r="A36" s="49"/>
      <c r="B36" s="30"/>
      <c r="C36" s="5" t="s">
        <v>32</v>
      </c>
      <c r="D36" s="27"/>
      <c r="E36" s="2" t="s">
        <v>19</v>
      </c>
      <c r="F36" s="36">
        <v>14</v>
      </c>
      <c r="G36" s="16">
        <v>4</v>
      </c>
      <c r="H36" s="11">
        <f>F36*G36</f>
        <v>56</v>
      </c>
      <c r="I36" s="4">
        <v>1</v>
      </c>
      <c r="J36" s="28"/>
      <c r="K36" s="18">
        <f>H36-J36</f>
        <v>56</v>
      </c>
      <c r="L36" s="25"/>
      <c r="M36" s="25"/>
      <c r="N36" s="13">
        <v>0.5</v>
      </c>
      <c r="O36" s="26">
        <v>10</v>
      </c>
      <c r="P36" s="19"/>
      <c r="Q36" s="20"/>
      <c r="R36" s="19"/>
      <c r="S36" s="20"/>
      <c r="T36" s="18">
        <f>K36*N36*O36</f>
        <v>280</v>
      </c>
    </row>
    <row r="37" spans="1:20" ht="15" customHeight="1">
      <c r="A37" s="49"/>
      <c r="B37" s="30"/>
      <c r="C37" s="5" t="s">
        <v>34</v>
      </c>
      <c r="D37" s="27"/>
      <c r="E37" s="2" t="s">
        <v>19</v>
      </c>
      <c r="F37" s="18">
        <f>F34</f>
        <v>14</v>
      </c>
      <c r="G37" s="11">
        <f>G34</f>
        <v>3</v>
      </c>
      <c r="H37" s="7">
        <f>F37*G37</f>
        <v>42</v>
      </c>
      <c r="I37" s="4">
        <v>1</v>
      </c>
      <c r="J37" s="28"/>
      <c r="K37" s="18">
        <f>H37</f>
        <v>42</v>
      </c>
      <c r="L37" s="25"/>
      <c r="M37" s="25"/>
      <c r="N37" s="13">
        <v>3.5</v>
      </c>
      <c r="O37" s="26">
        <v>12</v>
      </c>
      <c r="P37" s="19"/>
      <c r="Q37" s="20"/>
      <c r="R37" s="19"/>
      <c r="S37" s="20"/>
      <c r="T37" s="18">
        <f>K37*N37*O37</f>
        <v>1764</v>
      </c>
    </row>
    <row r="38" spans="1:20" ht="15" customHeight="1">
      <c r="A38" s="49"/>
      <c r="B38" s="30"/>
      <c r="C38" s="5" t="s">
        <v>35</v>
      </c>
      <c r="D38" s="27"/>
      <c r="E38" s="2" t="s">
        <v>19</v>
      </c>
      <c r="F38" s="19"/>
      <c r="G38" s="25"/>
      <c r="H38" s="25"/>
      <c r="I38" s="20"/>
      <c r="J38" s="28"/>
      <c r="K38" s="19"/>
      <c r="L38" s="25"/>
      <c r="M38" s="25"/>
      <c r="N38" s="28"/>
      <c r="O38" s="19"/>
      <c r="P38" s="24">
        <v>130</v>
      </c>
      <c r="Q38" s="24">
        <v>4</v>
      </c>
      <c r="R38" s="20"/>
      <c r="S38" s="20"/>
      <c r="T38" s="18">
        <f>P38*Q38</f>
        <v>520</v>
      </c>
    </row>
    <row r="39" spans="1:20" ht="15" customHeight="1">
      <c r="A39" s="49"/>
      <c r="B39" s="30"/>
      <c r="C39" s="5" t="s">
        <v>39</v>
      </c>
      <c r="D39" s="27"/>
      <c r="E39" s="2" t="s">
        <v>19</v>
      </c>
      <c r="F39" s="18">
        <f>F35</f>
        <v>80</v>
      </c>
      <c r="G39" s="11">
        <f>G35</f>
        <v>1</v>
      </c>
      <c r="H39" s="11">
        <f>F39*G39</f>
        <v>80</v>
      </c>
      <c r="I39" s="4">
        <v>1</v>
      </c>
      <c r="J39" s="3"/>
      <c r="K39" s="18">
        <f>H39*I39</f>
        <v>80</v>
      </c>
      <c r="L39" s="25"/>
      <c r="M39" s="25"/>
      <c r="N39" s="28"/>
      <c r="O39" s="28"/>
      <c r="P39" s="20"/>
      <c r="Q39" s="20"/>
      <c r="R39" s="19"/>
      <c r="S39" s="20"/>
      <c r="T39" s="18">
        <f>K39*40</f>
        <v>3200</v>
      </c>
    </row>
    <row r="40" spans="1:20" ht="15" customHeight="1">
      <c r="A40" s="49"/>
      <c r="B40" s="30"/>
      <c r="C40" s="5" t="s">
        <v>41</v>
      </c>
      <c r="D40" s="29">
        <v>0.25</v>
      </c>
      <c r="E40" s="2" t="s">
        <v>40</v>
      </c>
      <c r="F40" s="19"/>
      <c r="G40" s="25"/>
      <c r="H40" s="25"/>
      <c r="I40" s="4">
        <v>1</v>
      </c>
      <c r="J40" s="3"/>
      <c r="K40" s="25"/>
      <c r="L40" s="25"/>
      <c r="M40" s="25"/>
      <c r="N40" s="28"/>
      <c r="O40" s="28"/>
      <c r="P40" s="20"/>
      <c r="Q40" s="20"/>
      <c r="R40" s="19"/>
      <c r="S40" s="20"/>
      <c r="T40" s="18">
        <f>I40*430</f>
        <v>430</v>
      </c>
    </row>
    <row r="41" spans="1:20" ht="15" customHeight="1">
      <c r="A41" s="49"/>
      <c r="B41" s="30"/>
      <c r="C41" s="5" t="s">
        <v>43</v>
      </c>
      <c r="D41" s="27"/>
      <c r="E41" s="2"/>
      <c r="F41" s="18">
        <f>F35</f>
        <v>80</v>
      </c>
      <c r="G41" s="11">
        <f>G35</f>
        <v>1</v>
      </c>
      <c r="H41" s="11">
        <f>F41*G41</f>
        <v>80</v>
      </c>
      <c r="I41" s="20"/>
      <c r="J41" s="28"/>
      <c r="K41" s="25"/>
      <c r="L41" s="25"/>
      <c r="M41" s="25"/>
      <c r="N41" s="28"/>
      <c r="O41" s="28"/>
      <c r="P41" s="20"/>
      <c r="Q41" s="11">
        <f>H41/15</f>
        <v>5.333333333333333</v>
      </c>
      <c r="R41" s="25"/>
      <c r="S41" s="18">
        <f>Q41*35</f>
        <v>186.66666666666666</v>
      </c>
      <c r="T41" s="18">
        <v>850</v>
      </c>
    </row>
    <row r="42" spans="1:20" ht="15" customHeight="1">
      <c r="A42" s="49"/>
      <c r="B42" s="30"/>
      <c r="C42" s="16" t="s">
        <v>49</v>
      </c>
      <c r="D42" s="36">
        <v>20</v>
      </c>
      <c r="E42" s="4" t="s">
        <v>48</v>
      </c>
      <c r="F42" s="4">
        <v>35</v>
      </c>
      <c r="G42" s="5" t="s">
        <v>50</v>
      </c>
      <c r="H42" s="18">
        <f>F42-D42</f>
        <v>15</v>
      </c>
      <c r="I42" s="19"/>
      <c r="J42" s="25"/>
      <c r="K42" s="20"/>
      <c r="L42" s="20"/>
      <c r="M42" s="20"/>
      <c r="N42" s="20"/>
      <c r="O42" s="2"/>
      <c r="P42" s="51" t="s">
        <v>52</v>
      </c>
      <c r="Q42" s="38"/>
      <c r="R42" s="38"/>
      <c r="S42" s="38"/>
      <c r="T42" s="36">
        <v>11740</v>
      </c>
    </row>
    <row r="43" spans="1:20" ht="15" customHeight="1">
      <c r="A43" s="49"/>
      <c r="B43" s="30"/>
      <c r="C43" s="31"/>
      <c r="D43" s="32"/>
      <c r="E43" s="33"/>
      <c r="F43" s="33"/>
      <c r="G43" s="33"/>
      <c r="H43" s="33"/>
      <c r="I43" s="34"/>
      <c r="J43" s="32"/>
      <c r="K43" s="33"/>
      <c r="L43" s="33"/>
      <c r="M43" s="33"/>
      <c r="N43" s="33"/>
      <c r="O43" s="35"/>
      <c r="P43" s="41" t="s">
        <v>51</v>
      </c>
      <c r="Q43" s="39"/>
      <c r="R43" s="39"/>
      <c r="S43" s="39"/>
      <c r="T43" s="18">
        <f>(T42*1.35)/860</f>
        <v>18.429069767441863</v>
      </c>
    </row>
    <row r="45" spans="1:20" ht="15" customHeight="1">
      <c r="A45" s="56" t="s">
        <v>55</v>
      </c>
      <c r="B45" s="30"/>
      <c r="C45" s="5" t="s">
        <v>23</v>
      </c>
      <c r="D45" s="5"/>
      <c r="E45" s="2" t="s">
        <v>19</v>
      </c>
      <c r="F45" s="36">
        <v>3</v>
      </c>
      <c r="G45" s="16">
        <v>3</v>
      </c>
      <c r="H45" s="7">
        <f>F45*G45</f>
        <v>9</v>
      </c>
      <c r="I45" s="4">
        <v>1</v>
      </c>
      <c r="J45" s="3"/>
      <c r="K45" s="18">
        <f>H45*I45</f>
        <v>9</v>
      </c>
      <c r="L45" s="26">
        <v>500</v>
      </c>
      <c r="M45" s="13">
        <v>0.65</v>
      </c>
      <c r="N45" s="28"/>
      <c r="O45" s="28"/>
      <c r="P45" s="20"/>
      <c r="Q45" s="20"/>
      <c r="R45" s="19"/>
      <c r="S45" s="20"/>
      <c r="T45" s="18">
        <f>K45*L45*M45-550</f>
        <v>2375</v>
      </c>
    </row>
    <row r="46" spans="1:20" ht="15" customHeight="1">
      <c r="A46" s="49"/>
      <c r="B46" s="30"/>
      <c r="C46" s="5" t="s">
        <v>31</v>
      </c>
      <c r="D46" s="5"/>
      <c r="E46" s="2" t="s">
        <v>19</v>
      </c>
      <c r="F46" s="36">
        <v>12</v>
      </c>
      <c r="G46" s="16">
        <v>1</v>
      </c>
      <c r="H46" s="11">
        <f>F46*G46</f>
        <v>12</v>
      </c>
      <c r="I46" s="4">
        <v>1</v>
      </c>
      <c r="J46" s="3"/>
      <c r="K46" s="18">
        <f>H46*I46</f>
        <v>12</v>
      </c>
      <c r="L46" s="25"/>
      <c r="M46" s="25"/>
      <c r="N46" s="13">
        <v>0.4</v>
      </c>
      <c r="O46" s="26">
        <v>10</v>
      </c>
      <c r="P46" s="20"/>
      <c r="Q46" s="20"/>
      <c r="R46" s="20"/>
      <c r="S46" s="20"/>
      <c r="T46" s="18">
        <f>K46*N46*O46</f>
        <v>48.00000000000001</v>
      </c>
    </row>
    <row r="47" spans="1:20" ht="15" customHeight="1">
      <c r="A47" s="49"/>
      <c r="B47" s="30"/>
      <c r="C47" s="5" t="s">
        <v>32</v>
      </c>
      <c r="D47" s="27"/>
      <c r="E47" s="2" t="s">
        <v>19</v>
      </c>
      <c r="F47" s="36">
        <v>3</v>
      </c>
      <c r="G47" s="16">
        <v>4</v>
      </c>
      <c r="H47" s="11">
        <f>F47*G47</f>
        <v>12</v>
      </c>
      <c r="I47" s="4">
        <v>1</v>
      </c>
      <c r="J47" s="28"/>
      <c r="K47" s="18">
        <f>H47-J47</f>
        <v>12</v>
      </c>
      <c r="L47" s="25"/>
      <c r="M47" s="25"/>
      <c r="N47" s="13">
        <v>0.5</v>
      </c>
      <c r="O47" s="26">
        <v>10</v>
      </c>
      <c r="P47" s="19"/>
      <c r="Q47" s="20"/>
      <c r="R47" s="19"/>
      <c r="S47" s="20"/>
      <c r="T47" s="18">
        <f>K47*N47*O47</f>
        <v>60</v>
      </c>
    </row>
    <row r="48" spans="1:20" ht="15" customHeight="1">
      <c r="A48" s="49"/>
      <c r="B48" s="30"/>
      <c r="C48" s="5" t="s">
        <v>34</v>
      </c>
      <c r="D48" s="27"/>
      <c r="E48" s="2" t="s">
        <v>19</v>
      </c>
      <c r="F48" s="18">
        <f>F45</f>
        <v>3</v>
      </c>
      <c r="G48" s="11">
        <f>G45</f>
        <v>3</v>
      </c>
      <c r="H48" s="7">
        <f>F48*G48</f>
        <v>9</v>
      </c>
      <c r="I48" s="4">
        <v>1</v>
      </c>
      <c r="J48" s="28"/>
      <c r="K48" s="18">
        <f>H48</f>
        <v>9</v>
      </c>
      <c r="L48" s="25"/>
      <c r="M48" s="25"/>
      <c r="N48" s="13">
        <v>3.5</v>
      </c>
      <c r="O48" s="26">
        <v>12</v>
      </c>
      <c r="P48" s="19"/>
      <c r="Q48" s="20"/>
      <c r="R48" s="19"/>
      <c r="S48" s="20"/>
      <c r="T48" s="18">
        <f>K48*N48*O48</f>
        <v>378</v>
      </c>
    </row>
    <row r="49" spans="1:20" ht="15" customHeight="1">
      <c r="A49" s="49"/>
      <c r="B49" s="30"/>
      <c r="C49" s="5" t="s">
        <v>35</v>
      </c>
      <c r="D49" s="27"/>
      <c r="E49" s="2" t="s">
        <v>19</v>
      </c>
      <c r="F49" s="19"/>
      <c r="G49" s="25"/>
      <c r="H49" s="25"/>
      <c r="I49" s="20"/>
      <c r="J49" s="28"/>
      <c r="K49" s="19"/>
      <c r="L49" s="25"/>
      <c r="M49" s="25"/>
      <c r="N49" s="28"/>
      <c r="O49" s="19"/>
      <c r="P49" s="24">
        <v>130</v>
      </c>
      <c r="Q49" s="24">
        <v>4</v>
      </c>
      <c r="R49" s="20"/>
      <c r="S49" s="20"/>
      <c r="T49" s="18">
        <f>P49*Q49</f>
        <v>520</v>
      </c>
    </row>
    <row r="50" spans="1:20" ht="15" customHeight="1">
      <c r="A50" s="49"/>
      <c r="B50" s="30"/>
      <c r="C50" s="5" t="s">
        <v>39</v>
      </c>
      <c r="D50" s="27"/>
      <c r="E50" s="2" t="s">
        <v>19</v>
      </c>
      <c r="F50" s="18">
        <f>F46</f>
        <v>12</v>
      </c>
      <c r="G50" s="11">
        <f>G46</f>
        <v>1</v>
      </c>
      <c r="H50" s="11">
        <f>F50*G50</f>
        <v>12</v>
      </c>
      <c r="I50" s="4">
        <v>1</v>
      </c>
      <c r="J50" s="3"/>
      <c r="K50" s="18">
        <f>H50*I50</f>
        <v>12</v>
      </c>
      <c r="L50" s="25"/>
      <c r="M50" s="25"/>
      <c r="N50" s="28"/>
      <c r="O50" s="28"/>
      <c r="P50" s="20"/>
      <c r="Q50" s="20"/>
      <c r="R50" s="19"/>
      <c r="S50" s="20"/>
      <c r="T50" s="18">
        <f>K50*40</f>
        <v>480</v>
      </c>
    </row>
    <row r="51" spans="1:20" ht="15" customHeight="1">
      <c r="A51" s="49"/>
      <c r="B51" s="30"/>
      <c r="C51" s="5" t="s">
        <v>41</v>
      </c>
      <c r="D51" s="29">
        <v>0.25</v>
      </c>
      <c r="E51" s="2" t="s">
        <v>40</v>
      </c>
      <c r="F51" s="19"/>
      <c r="G51" s="25"/>
      <c r="H51" s="25"/>
      <c r="I51" s="4">
        <v>1</v>
      </c>
      <c r="J51" s="3"/>
      <c r="K51" s="25"/>
      <c r="L51" s="25"/>
      <c r="M51" s="25"/>
      <c r="N51" s="28"/>
      <c r="O51" s="28"/>
      <c r="P51" s="20"/>
      <c r="Q51" s="20"/>
      <c r="R51" s="19"/>
      <c r="S51" s="20"/>
      <c r="T51" s="18">
        <f>I51*430</f>
        <v>430</v>
      </c>
    </row>
    <row r="52" spans="1:20" ht="15" customHeight="1">
      <c r="A52" s="49"/>
      <c r="B52" s="30"/>
      <c r="C52" s="5" t="s">
        <v>43</v>
      </c>
      <c r="D52" s="27"/>
      <c r="E52" s="2"/>
      <c r="F52" s="18">
        <f>F46</f>
        <v>12</v>
      </c>
      <c r="G52" s="11">
        <f>G46</f>
        <v>1</v>
      </c>
      <c r="H52" s="11">
        <f>F52*G52</f>
        <v>12</v>
      </c>
      <c r="I52" s="20"/>
      <c r="J52" s="28"/>
      <c r="K52" s="25"/>
      <c r="L52" s="25"/>
      <c r="M52" s="25"/>
      <c r="N52" s="28"/>
      <c r="O52" s="28"/>
      <c r="P52" s="20"/>
      <c r="Q52" s="11">
        <f>H52/15</f>
        <v>0.8</v>
      </c>
      <c r="R52" s="25"/>
      <c r="S52" s="18">
        <f>Q52*35</f>
        <v>28</v>
      </c>
      <c r="T52" s="18">
        <v>550</v>
      </c>
    </row>
    <row r="53" spans="1:20" ht="15" customHeight="1">
      <c r="A53" s="49"/>
      <c r="B53" s="30"/>
      <c r="C53" s="16" t="s">
        <v>49</v>
      </c>
      <c r="D53" s="36">
        <v>20</v>
      </c>
      <c r="E53" s="4" t="s">
        <v>48</v>
      </c>
      <c r="F53" s="4">
        <v>35</v>
      </c>
      <c r="G53" s="5" t="s">
        <v>50</v>
      </c>
      <c r="H53" s="18">
        <f>F53-D53</f>
        <v>15</v>
      </c>
      <c r="I53" s="19"/>
      <c r="J53" s="25"/>
      <c r="K53" s="20"/>
      <c r="L53" s="20"/>
      <c r="M53" s="20"/>
      <c r="N53" s="20"/>
      <c r="O53" s="2"/>
      <c r="P53" s="51" t="s">
        <v>52</v>
      </c>
      <c r="Q53" s="38"/>
      <c r="R53" s="38"/>
      <c r="S53" s="38"/>
      <c r="T53" s="36">
        <v>1780</v>
      </c>
    </row>
    <row r="54" spans="1:20" ht="15" customHeight="1">
      <c r="A54" s="49"/>
      <c r="B54" s="30"/>
      <c r="C54" s="31"/>
      <c r="D54" s="32"/>
      <c r="E54" s="33"/>
      <c r="F54" s="33"/>
      <c r="G54" s="33"/>
      <c r="H54" s="33"/>
      <c r="I54" s="34"/>
      <c r="J54" s="32"/>
      <c r="K54" s="33"/>
      <c r="L54" s="33"/>
      <c r="M54" s="33"/>
      <c r="N54" s="33"/>
      <c r="O54" s="35"/>
      <c r="P54" s="41" t="s">
        <v>51</v>
      </c>
      <c r="Q54" s="39"/>
      <c r="R54" s="39"/>
      <c r="S54" s="39"/>
      <c r="T54" s="18">
        <f>(T53*1.35)/860</f>
        <v>2.7941860465116277</v>
      </c>
    </row>
    <row r="56" spans="1:20" ht="15" customHeight="1">
      <c r="A56" s="56" t="s">
        <v>56</v>
      </c>
      <c r="B56" s="30"/>
      <c r="C56" s="5" t="s">
        <v>23</v>
      </c>
      <c r="D56" s="5"/>
      <c r="E56" s="2" t="s">
        <v>19</v>
      </c>
      <c r="F56" s="36">
        <v>12</v>
      </c>
      <c r="G56" s="16">
        <v>3</v>
      </c>
      <c r="H56" s="7">
        <f>F56*G56</f>
        <v>36</v>
      </c>
      <c r="I56" s="4">
        <v>1</v>
      </c>
      <c r="J56" s="3"/>
      <c r="K56" s="18">
        <f>H56*I56</f>
        <v>36</v>
      </c>
      <c r="L56" s="26">
        <v>500</v>
      </c>
      <c r="M56" s="13">
        <v>0.65</v>
      </c>
      <c r="N56" s="28"/>
      <c r="O56" s="28"/>
      <c r="P56" s="20"/>
      <c r="Q56" s="20"/>
      <c r="R56" s="19"/>
      <c r="S56" s="20"/>
      <c r="T56" s="18">
        <f>K56*L56*M56-700</f>
        <v>11000</v>
      </c>
    </row>
    <row r="57" spans="1:20" ht="15" customHeight="1">
      <c r="A57" s="49"/>
      <c r="B57" s="30"/>
      <c r="C57" s="5" t="s">
        <v>31</v>
      </c>
      <c r="D57" s="5"/>
      <c r="E57" s="2" t="s">
        <v>19</v>
      </c>
      <c r="F57" s="36">
        <v>32</v>
      </c>
      <c r="G57" s="16">
        <v>1</v>
      </c>
      <c r="H57" s="11">
        <f>F57*G57</f>
        <v>32</v>
      </c>
      <c r="I57" s="4">
        <v>1</v>
      </c>
      <c r="J57" s="3"/>
      <c r="K57" s="18">
        <f>H57*I57</f>
        <v>32</v>
      </c>
      <c r="L57" s="25"/>
      <c r="M57" s="25"/>
      <c r="N57" s="13">
        <v>0.4</v>
      </c>
      <c r="O57" s="26">
        <v>10</v>
      </c>
      <c r="P57" s="20"/>
      <c r="Q57" s="20"/>
      <c r="R57" s="20"/>
      <c r="S57" s="20"/>
      <c r="T57" s="18">
        <f>K57*N57*O57</f>
        <v>128</v>
      </c>
    </row>
    <row r="58" spans="1:20" ht="15" customHeight="1">
      <c r="A58" s="49"/>
      <c r="B58" s="30"/>
      <c r="C58" s="5" t="s">
        <v>32</v>
      </c>
      <c r="D58" s="27"/>
      <c r="E58" s="2" t="s">
        <v>19</v>
      </c>
      <c r="F58" s="36">
        <v>12</v>
      </c>
      <c r="G58" s="16">
        <v>4</v>
      </c>
      <c r="H58" s="11">
        <f>F58*G58</f>
        <v>48</v>
      </c>
      <c r="I58" s="4">
        <v>1</v>
      </c>
      <c r="J58" s="28"/>
      <c r="K58" s="18">
        <f>H58-J58</f>
        <v>48</v>
      </c>
      <c r="L58" s="25"/>
      <c r="M58" s="25"/>
      <c r="N58" s="13">
        <v>0.5</v>
      </c>
      <c r="O58" s="26">
        <v>10</v>
      </c>
      <c r="P58" s="19"/>
      <c r="Q58" s="20"/>
      <c r="R58" s="19"/>
      <c r="S58" s="20"/>
      <c r="T58" s="18">
        <f>K58*N58*O58</f>
        <v>240</v>
      </c>
    </row>
    <row r="59" spans="1:20" ht="15" customHeight="1">
      <c r="A59" s="49"/>
      <c r="B59" s="30"/>
      <c r="C59" s="5" t="s">
        <v>34</v>
      </c>
      <c r="D59" s="27"/>
      <c r="E59" s="2" t="s">
        <v>19</v>
      </c>
      <c r="F59" s="18">
        <f>F56</f>
        <v>12</v>
      </c>
      <c r="G59" s="11">
        <f>G56</f>
        <v>3</v>
      </c>
      <c r="H59" s="7">
        <f>F59*G59</f>
        <v>36</v>
      </c>
      <c r="I59" s="4">
        <v>1</v>
      </c>
      <c r="J59" s="28"/>
      <c r="K59" s="18">
        <f>H59</f>
        <v>36</v>
      </c>
      <c r="L59" s="25"/>
      <c r="M59" s="25"/>
      <c r="N59" s="13">
        <v>3.5</v>
      </c>
      <c r="O59" s="26">
        <v>12</v>
      </c>
      <c r="P59" s="19"/>
      <c r="Q59" s="20"/>
      <c r="R59" s="19"/>
      <c r="S59" s="20"/>
      <c r="T59" s="18">
        <f>K59*N59*O59</f>
        <v>1512</v>
      </c>
    </row>
    <row r="60" spans="1:20" ht="15" customHeight="1">
      <c r="A60" s="49"/>
      <c r="B60" s="30"/>
      <c r="C60" s="5" t="s">
        <v>35</v>
      </c>
      <c r="D60" s="27"/>
      <c r="E60" s="2" t="s">
        <v>19</v>
      </c>
      <c r="F60" s="19"/>
      <c r="G60" s="25"/>
      <c r="H60" s="25"/>
      <c r="I60" s="20"/>
      <c r="J60" s="28"/>
      <c r="K60" s="19"/>
      <c r="L60" s="25"/>
      <c r="M60" s="25"/>
      <c r="N60" s="28"/>
      <c r="O60" s="19"/>
      <c r="P60" s="24">
        <v>130</v>
      </c>
      <c r="Q60" s="24">
        <v>4</v>
      </c>
      <c r="R60" s="20"/>
      <c r="S60" s="20"/>
      <c r="T60" s="18">
        <f>P60*Q60</f>
        <v>520</v>
      </c>
    </row>
    <row r="61" spans="1:20" ht="15" customHeight="1">
      <c r="A61" s="49"/>
      <c r="B61" s="30"/>
      <c r="C61" s="5" t="s">
        <v>39</v>
      </c>
      <c r="D61" s="27"/>
      <c r="E61" s="2" t="s">
        <v>19</v>
      </c>
      <c r="F61" s="18">
        <f>F57</f>
        <v>32</v>
      </c>
      <c r="G61" s="11">
        <f>G57</f>
        <v>1</v>
      </c>
      <c r="H61" s="11">
        <f>F61*G61</f>
        <v>32</v>
      </c>
      <c r="I61" s="4">
        <v>1</v>
      </c>
      <c r="J61" s="3"/>
      <c r="K61" s="18">
        <f>H61*I61</f>
        <v>32</v>
      </c>
      <c r="L61" s="25"/>
      <c r="M61" s="25"/>
      <c r="N61" s="28"/>
      <c r="O61" s="28"/>
      <c r="P61" s="20"/>
      <c r="Q61" s="20"/>
      <c r="R61" s="19"/>
      <c r="S61" s="20"/>
      <c r="T61" s="18">
        <f>K61*40</f>
        <v>1280</v>
      </c>
    </row>
    <row r="62" spans="1:20" ht="15" customHeight="1">
      <c r="A62" s="49"/>
      <c r="B62" s="30"/>
      <c r="C62" s="5" t="s">
        <v>41</v>
      </c>
      <c r="D62" s="29">
        <v>0.25</v>
      </c>
      <c r="E62" s="2" t="s">
        <v>40</v>
      </c>
      <c r="F62" s="19"/>
      <c r="G62" s="25"/>
      <c r="H62" s="25"/>
      <c r="I62" s="4">
        <v>1</v>
      </c>
      <c r="J62" s="3"/>
      <c r="K62" s="25"/>
      <c r="L62" s="25"/>
      <c r="M62" s="25"/>
      <c r="N62" s="28"/>
      <c r="O62" s="28"/>
      <c r="P62" s="20"/>
      <c r="Q62" s="20"/>
      <c r="R62" s="19"/>
      <c r="S62" s="20"/>
      <c r="T62" s="18">
        <f>I62*430</f>
        <v>430</v>
      </c>
    </row>
    <row r="63" spans="1:20" ht="15" customHeight="1">
      <c r="A63" s="49"/>
      <c r="B63" s="30"/>
      <c r="C63" s="5" t="s">
        <v>43</v>
      </c>
      <c r="D63" s="27"/>
      <c r="E63" s="2"/>
      <c r="F63" s="18">
        <f>F57</f>
        <v>32</v>
      </c>
      <c r="G63" s="11">
        <f>G57</f>
        <v>1</v>
      </c>
      <c r="H63" s="11">
        <f>F63*G63</f>
        <v>32</v>
      </c>
      <c r="I63" s="20"/>
      <c r="J63" s="28"/>
      <c r="K63" s="25"/>
      <c r="L63" s="25"/>
      <c r="M63" s="25"/>
      <c r="N63" s="28"/>
      <c r="O63" s="28"/>
      <c r="P63" s="20"/>
      <c r="Q63" s="11">
        <f>H63/15</f>
        <v>2.1333333333333333</v>
      </c>
      <c r="R63" s="25"/>
      <c r="S63" s="18">
        <f>Q63*35</f>
        <v>74.66666666666667</v>
      </c>
      <c r="T63" s="18">
        <v>700</v>
      </c>
    </row>
    <row r="64" spans="1:20" ht="15" customHeight="1">
      <c r="A64" s="49"/>
      <c r="B64" s="30"/>
      <c r="C64" s="16" t="s">
        <v>49</v>
      </c>
      <c r="D64" s="36">
        <v>20</v>
      </c>
      <c r="E64" s="4" t="s">
        <v>48</v>
      </c>
      <c r="F64" s="4">
        <v>35</v>
      </c>
      <c r="G64" s="5" t="s">
        <v>50</v>
      </c>
      <c r="H64" s="18">
        <f>F64-D64</f>
        <v>15</v>
      </c>
      <c r="I64" s="19"/>
      <c r="J64" s="25"/>
      <c r="K64" s="20"/>
      <c r="L64" s="20"/>
      <c r="M64" s="20"/>
      <c r="N64" s="20"/>
      <c r="O64" s="2"/>
      <c r="P64" s="51" t="s">
        <v>52</v>
      </c>
      <c r="Q64" s="38"/>
      <c r="R64" s="38"/>
      <c r="S64" s="38"/>
      <c r="T64" s="36">
        <v>3950</v>
      </c>
    </row>
    <row r="65" spans="1:20" ht="15" customHeight="1">
      <c r="A65" s="49"/>
      <c r="B65" s="30"/>
      <c r="C65" s="31"/>
      <c r="D65" s="32"/>
      <c r="E65" s="33"/>
      <c r="F65" s="33"/>
      <c r="G65" s="33"/>
      <c r="H65" s="33"/>
      <c r="I65" s="34"/>
      <c r="J65" s="32"/>
      <c r="K65" s="33"/>
      <c r="L65" s="33"/>
      <c r="M65" s="33"/>
      <c r="N65" s="33"/>
      <c r="O65" s="35"/>
      <c r="P65" s="41" t="s">
        <v>51</v>
      </c>
      <c r="Q65" s="39"/>
      <c r="R65" s="39"/>
      <c r="S65" s="39"/>
      <c r="T65" s="18">
        <f>(T64*1.35)/860</f>
        <v>6.200581395348837</v>
      </c>
    </row>
    <row r="67" spans="1:20" ht="15" customHeight="1">
      <c r="A67" s="56" t="s">
        <v>58</v>
      </c>
      <c r="B67" s="30"/>
      <c r="C67" s="5" t="s">
        <v>23</v>
      </c>
      <c r="D67" s="5"/>
      <c r="E67" s="2" t="s">
        <v>19</v>
      </c>
      <c r="F67" s="36">
        <v>2.5</v>
      </c>
      <c r="G67" s="16">
        <v>3</v>
      </c>
      <c r="H67" s="7">
        <f>F67*G67</f>
        <v>7.5</v>
      </c>
      <c r="I67" s="4">
        <v>1</v>
      </c>
      <c r="J67" s="3"/>
      <c r="K67" s="18">
        <f>H67*I67</f>
        <v>7.5</v>
      </c>
      <c r="L67" s="26">
        <v>500</v>
      </c>
      <c r="M67" s="13">
        <v>0.65</v>
      </c>
      <c r="N67" s="28"/>
      <c r="O67" s="28"/>
      <c r="P67" s="20"/>
      <c r="Q67" s="20"/>
      <c r="R67" s="19"/>
      <c r="S67" s="20"/>
      <c r="T67" s="18">
        <f>K67*L67*M67</f>
        <v>2437.5</v>
      </c>
    </row>
    <row r="68" spans="1:20" ht="15" customHeight="1">
      <c r="A68" s="49"/>
      <c r="B68" s="30"/>
      <c r="C68" s="5" t="s">
        <v>31</v>
      </c>
      <c r="D68" s="5"/>
      <c r="E68" s="2" t="s">
        <v>19</v>
      </c>
      <c r="F68" s="36">
        <v>39</v>
      </c>
      <c r="G68" s="16">
        <v>1</v>
      </c>
      <c r="H68" s="11">
        <f>F68*G68</f>
        <v>39</v>
      </c>
      <c r="I68" s="4">
        <v>1</v>
      </c>
      <c r="J68" s="3"/>
      <c r="K68" s="18">
        <f>H68*I68</f>
        <v>39</v>
      </c>
      <c r="L68" s="25"/>
      <c r="M68" s="25"/>
      <c r="N68" s="13">
        <v>0.4</v>
      </c>
      <c r="O68" s="26">
        <v>10</v>
      </c>
      <c r="P68" s="20"/>
      <c r="Q68" s="20"/>
      <c r="R68" s="20"/>
      <c r="S68" s="20"/>
      <c r="T68" s="18">
        <f>K68*N68*O68</f>
        <v>156</v>
      </c>
    </row>
    <row r="69" spans="1:20" ht="15" customHeight="1">
      <c r="A69" s="49"/>
      <c r="B69" s="30"/>
      <c r="C69" s="5" t="s">
        <v>32</v>
      </c>
      <c r="D69" s="27"/>
      <c r="E69" s="2" t="s">
        <v>19</v>
      </c>
      <c r="F69" s="36">
        <v>2.5</v>
      </c>
      <c r="G69" s="16">
        <v>4</v>
      </c>
      <c r="H69" s="11">
        <f>F69*G69</f>
        <v>10</v>
      </c>
      <c r="I69" s="4">
        <v>1</v>
      </c>
      <c r="J69" s="28"/>
      <c r="K69" s="18">
        <f>H69-J69</f>
        <v>10</v>
      </c>
      <c r="L69" s="25"/>
      <c r="M69" s="25"/>
      <c r="N69" s="13">
        <v>0.5</v>
      </c>
      <c r="O69" s="26">
        <v>10</v>
      </c>
      <c r="P69" s="19"/>
      <c r="Q69" s="20"/>
      <c r="R69" s="19"/>
      <c r="S69" s="20"/>
      <c r="T69" s="18">
        <f>K69*N69*O69</f>
        <v>50</v>
      </c>
    </row>
    <row r="70" spans="1:20" ht="15" customHeight="1">
      <c r="A70" s="49"/>
      <c r="B70" s="30"/>
      <c r="C70" s="5" t="s">
        <v>35</v>
      </c>
      <c r="D70" s="27"/>
      <c r="E70" s="2" t="s">
        <v>19</v>
      </c>
      <c r="F70" s="19"/>
      <c r="G70" s="25"/>
      <c r="H70" s="25"/>
      <c r="I70" s="20"/>
      <c r="J70" s="28"/>
      <c r="K70" s="19"/>
      <c r="L70" s="25"/>
      <c r="M70" s="25"/>
      <c r="N70" s="28"/>
      <c r="O70" s="19"/>
      <c r="P70" s="24">
        <v>130</v>
      </c>
      <c r="Q70" s="24">
        <v>4</v>
      </c>
      <c r="R70" s="20"/>
      <c r="S70" s="20"/>
      <c r="T70" s="18">
        <f>P70*Q70</f>
        <v>520</v>
      </c>
    </row>
    <row r="71" spans="1:20" ht="15" customHeight="1">
      <c r="A71" s="49"/>
      <c r="B71" s="30"/>
      <c r="C71" s="5" t="s">
        <v>39</v>
      </c>
      <c r="D71" s="27"/>
      <c r="E71" s="2" t="s">
        <v>19</v>
      </c>
      <c r="F71" s="18">
        <f>F68</f>
        <v>39</v>
      </c>
      <c r="G71" s="11">
        <f>G68</f>
        <v>1</v>
      </c>
      <c r="H71" s="11">
        <f>F71*G71</f>
        <v>39</v>
      </c>
      <c r="I71" s="4">
        <v>1</v>
      </c>
      <c r="J71" s="3"/>
      <c r="K71" s="18">
        <f>H71*I71</f>
        <v>39</v>
      </c>
      <c r="L71" s="25"/>
      <c r="M71" s="25"/>
      <c r="N71" s="28"/>
      <c r="O71" s="28"/>
      <c r="P71" s="20"/>
      <c r="Q71" s="20"/>
      <c r="R71" s="19"/>
      <c r="S71" s="20"/>
      <c r="T71" s="18">
        <f>K71*40</f>
        <v>1560</v>
      </c>
    </row>
    <row r="72" spans="1:20" ht="15" customHeight="1">
      <c r="A72" s="49"/>
      <c r="B72" s="30"/>
      <c r="C72" s="5" t="s">
        <v>41</v>
      </c>
      <c r="D72" s="29">
        <v>0.25</v>
      </c>
      <c r="E72" s="2" t="s">
        <v>40</v>
      </c>
      <c r="F72" s="19"/>
      <c r="G72" s="25"/>
      <c r="H72" s="25"/>
      <c r="I72" s="4">
        <v>1</v>
      </c>
      <c r="J72" s="3"/>
      <c r="K72" s="25"/>
      <c r="L72" s="25"/>
      <c r="M72" s="25"/>
      <c r="N72" s="28"/>
      <c r="O72" s="28"/>
      <c r="P72" s="20"/>
      <c r="Q72" s="20"/>
      <c r="R72" s="19"/>
      <c r="S72" s="20"/>
      <c r="T72" s="18">
        <f>I72*430</f>
        <v>430</v>
      </c>
    </row>
    <row r="73" spans="1:20" ht="15" customHeight="1">
      <c r="A73" s="49"/>
      <c r="B73" s="30"/>
      <c r="C73" s="5" t="s">
        <v>43</v>
      </c>
      <c r="D73" s="27"/>
      <c r="E73" s="2"/>
      <c r="F73" s="18">
        <f>F68</f>
        <v>39</v>
      </c>
      <c r="G73" s="11">
        <f>G68</f>
        <v>1</v>
      </c>
      <c r="H73" s="11">
        <f>F73*G73</f>
        <v>39</v>
      </c>
      <c r="I73" s="20"/>
      <c r="J73" s="28"/>
      <c r="K73" s="25"/>
      <c r="L73" s="25"/>
      <c r="M73" s="25"/>
      <c r="N73" s="28"/>
      <c r="O73" s="28"/>
      <c r="P73" s="20"/>
      <c r="Q73" s="11">
        <f>H73/15</f>
        <v>2.6</v>
      </c>
      <c r="R73" s="25"/>
      <c r="S73" s="18">
        <f>Q73*35</f>
        <v>91</v>
      </c>
      <c r="T73" s="18">
        <f>(T75*1000)-SUM(T67:T72)</f>
        <v>13354.058139534885</v>
      </c>
    </row>
    <row r="74" spans="1:20" ht="15" customHeight="1">
      <c r="A74" s="49"/>
      <c r="B74" s="30"/>
      <c r="C74" s="16" t="s">
        <v>49</v>
      </c>
      <c r="D74" s="36">
        <v>20</v>
      </c>
      <c r="E74" s="4" t="s">
        <v>48</v>
      </c>
      <c r="F74" s="4">
        <v>35</v>
      </c>
      <c r="G74" s="5" t="s">
        <v>50</v>
      </c>
      <c r="H74" s="18">
        <f>F74-D74</f>
        <v>15</v>
      </c>
      <c r="I74" s="19"/>
      <c r="J74" s="25"/>
      <c r="K74" s="20"/>
      <c r="L74" s="20"/>
      <c r="M74" s="20"/>
      <c r="N74" s="20"/>
      <c r="O74" s="2"/>
      <c r="P74" s="51" t="s">
        <v>52</v>
      </c>
      <c r="Q74" s="38"/>
      <c r="R74" s="38"/>
      <c r="S74" s="38"/>
      <c r="T74" s="36">
        <v>11790</v>
      </c>
    </row>
    <row r="75" spans="1:20" ht="15" customHeight="1">
      <c r="A75" s="49"/>
      <c r="B75" s="30"/>
      <c r="C75" s="31"/>
      <c r="D75" s="32"/>
      <c r="E75" s="33"/>
      <c r="F75" s="33"/>
      <c r="G75" s="33"/>
      <c r="H75" s="33"/>
      <c r="I75" s="34"/>
      <c r="J75" s="32"/>
      <c r="K75" s="33"/>
      <c r="L75" s="33"/>
      <c r="M75" s="33"/>
      <c r="N75" s="33"/>
      <c r="O75" s="35"/>
      <c r="P75" s="41" t="s">
        <v>51</v>
      </c>
      <c r="Q75" s="39"/>
      <c r="R75" s="39"/>
      <c r="S75" s="39"/>
      <c r="T75" s="18">
        <f>(T74*1.35)/860</f>
        <v>18.507558139534886</v>
      </c>
    </row>
    <row r="77" spans="1:20" ht="15" customHeight="1">
      <c r="A77" s="56" t="s">
        <v>59</v>
      </c>
      <c r="B77" s="30"/>
      <c r="C77" s="5" t="s">
        <v>23</v>
      </c>
      <c r="D77" s="5"/>
      <c r="E77" s="2" t="s">
        <v>19</v>
      </c>
      <c r="F77" s="36">
        <v>6</v>
      </c>
      <c r="G77" s="16">
        <v>3</v>
      </c>
      <c r="H77" s="7">
        <f>F77*G77</f>
        <v>18</v>
      </c>
      <c r="I77" s="4">
        <v>1</v>
      </c>
      <c r="J77" s="3"/>
      <c r="K77" s="18">
        <f>H77*I77</f>
        <v>18</v>
      </c>
      <c r="L77" s="26">
        <v>500</v>
      </c>
      <c r="M77" s="13">
        <v>0.65</v>
      </c>
      <c r="N77" s="28"/>
      <c r="O77" s="28"/>
      <c r="P77" s="20"/>
      <c r="Q77" s="20"/>
      <c r="R77" s="19"/>
      <c r="S77" s="20"/>
      <c r="T77" s="18">
        <f>K77*L77*M77</f>
        <v>5850</v>
      </c>
    </row>
    <row r="78" spans="1:20" ht="15" customHeight="1">
      <c r="A78" s="49"/>
      <c r="B78" s="30"/>
      <c r="C78" s="5" t="s">
        <v>31</v>
      </c>
      <c r="D78" s="5"/>
      <c r="E78" s="2" t="s">
        <v>19</v>
      </c>
      <c r="F78" s="36">
        <v>70</v>
      </c>
      <c r="G78" s="16">
        <v>1</v>
      </c>
      <c r="H78" s="11">
        <f>F78*G78</f>
        <v>70</v>
      </c>
      <c r="I78" s="4">
        <v>1</v>
      </c>
      <c r="J78" s="3"/>
      <c r="K78" s="18">
        <f>H78*I78</f>
        <v>70</v>
      </c>
      <c r="L78" s="25"/>
      <c r="M78" s="25"/>
      <c r="N78" s="13">
        <v>0.4</v>
      </c>
      <c r="O78" s="26">
        <v>10</v>
      </c>
      <c r="P78" s="20"/>
      <c r="Q78" s="20"/>
      <c r="R78" s="20"/>
      <c r="S78" s="20"/>
      <c r="T78" s="18">
        <f>K78*N78*O78</f>
        <v>280</v>
      </c>
    </row>
    <row r="79" spans="1:20" ht="15" customHeight="1">
      <c r="A79" s="49"/>
      <c r="B79" s="30"/>
      <c r="C79" s="5" t="s">
        <v>32</v>
      </c>
      <c r="D79" s="27"/>
      <c r="E79" s="2" t="s">
        <v>19</v>
      </c>
      <c r="F79" s="36">
        <v>6</v>
      </c>
      <c r="G79" s="16">
        <v>4</v>
      </c>
      <c r="H79" s="11">
        <f>F79*G79</f>
        <v>24</v>
      </c>
      <c r="I79" s="4">
        <v>1</v>
      </c>
      <c r="J79" s="28"/>
      <c r="K79" s="18">
        <f>H79-J79</f>
        <v>24</v>
      </c>
      <c r="L79" s="25"/>
      <c r="M79" s="25"/>
      <c r="N79" s="13">
        <v>0.5</v>
      </c>
      <c r="O79" s="26">
        <v>10</v>
      </c>
      <c r="P79" s="19"/>
      <c r="Q79" s="20"/>
      <c r="R79" s="19"/>
      <c r="S79" s="20"/>
      <c r="T79" s="18">
        <f>K79*N79*O79</f>
        <v>120</v>
      </c>
    </row>
    <row r="80" spans="1:20" ht="15" customHeight="1">
      <c r="A80" s="49"/>
      <c r="B80" s="30"/>
      <c r="C80" s="5" t="s">
        <v>35</v>
      </c>
      <c r="D80" s="27"/>
      <c r="E80" s="2" t="s">
        <v>19</v>
      </c>
      <c r="F80" s="19"/>
      <c r="G80" s="25"/>
      <c r="H80" s="25"/>
      <c r="I80" s="20"/>
      <c r="J80" s="28"/>
      <c r="K80" s="19"/>
      <c r="L80" s="25"/>
      <c r="M80" s="25"/>
      <c r="N80" s="28"/>
      <c r="O80" s="19"/>
      <c r="P80" s="24">
        <v>130</v>
      </c>
      <c r="Q80" s="24">
        <v>4</v>
      </c>
      <c r="R80" s="20"/>
      <c r="S80" s="20"/>
      <c r="T80" s="18">
        <f>P80*Q80</f>
        <v>520</v>
      </c>
    </row>
    <row r="81" spans="1:20" ht="15" customHeight="1">
      <c r="A81" s="49"/>
      <c r="B81" s="30"/>
      <c r="C81" s="5" t="s">
        <v>39</v>
      </c>
      <c r="D81" s="27"/>
      <c r="E81" s="2" t="s">
        <v>19</v>
      </c>
      <c r="F81" s="18">
        <f>F78</f>
        <v>70</v>
      </c>
      <c r="G81" s="11">
        <f>G78</f>
        <v>1</v>
      </c>
      <c r="H81" s="11">
        <f>F81*G81</f>
        <v>70</v>
      </c>
      <c r="I81" s="4">
        <v>1</v>
      </c>
      <c r="J81" s="3"/>
      <c r="K81" s="18">
        <f>H81*I81</f>
        <v>70</v>
      </c>
      <c r="L81" s="25"/>
      <c r="M81" s="25"/>
      <c r="N81" s="28"/>
      <c r="O81" s="28"/>
      <c r="P81" s="20"/>
      <c r="Q81" s="20"/>
      <c r="R81" s="19"/>
      <c r="S81" s="20"/>
      <c r="T81" s="18">
        <f>K81*40</f>
        <v>2800</v>
      </c>
    </row>
    <row r="82" spans="1:20" ht="15" customHeight="1">
      <c r="A82" s="49"/>
      <c r="B82" s="30"/>
      <c r="C82" s="5" t="s">
        <v>41</v>
      </c>
      <c r="D82" s="29">
        <v>0.25</v>
      </c>
      <c r="E82" s="2" t="s">
        <v>40</v>
      </c>
      <c r="F82" s="19"/>
      <c r="G82" s="25"/>
      <c r="H82" s="25"/>
      <c r="I82" s="4">
        <v>1</v>
      </c>
      <c r="J82" s="3"/>
      <c r="K82" s="25"/>
      <c r="L82" s="25"/>
      <c r="M82" s="25"/>
      <c r="N82" s="28"/>
      <c r="O82" s="28"/>
      <c r="P82" s="20"/>
      <c r="Q82" s="20"/>
      <c r="R82" s="19"/>
      <c r="S82" s="20"/>
      <c r="T82" s="18">
        <f>I82*430</f>
        <v>430</v>
      </c>
    </row>
    <row r="83" spans="1:20" ht="15" customHeight="1">
      <c r="A83" s="49"/>
      <c r="B83" s="30"/>
      <c r="C83" s="5" t="s">
        <v>43</v>
      </c>
      <c r="D83" s="27"/>
      <c r="E83" s="2"/>
      <c r="F83" s="18">
        <f>F78</f>
        <v>70</v>
      </c>
      <c r="G83" s="11">
        <f>G78</f>
        <v>1</v>
      </c>
      <c r="H83" s="11">
        <f>F83*G83</f>
        <v>70</v>
      </c>
      <c r="I83" s="20"/>
      <c r="J83" s="28"/>
      <c r="K83" s="25"/>
      <c r="L83" s="25"/>
      <c r="M83" s="25"/>
      <c r="N83" s="28"/>
      <c r="O83" s="28"/>
      <c r="P83" s="20"/>
      <c r="Q83" s="11">
        <f>H83/15</f>
        <v>4.666666666666667</v>
      </c>
      <c r="R83" s="25"/>
      <c r="S83" s="18">
        <f>Q83*35</f>
        <v>163.33333333333334</v>
      </c>
      <c r="T83" s="18">
        <f>(T85*1000)-SUM(T77:T82)</f>
        <v>8601.744186046515</v>
      </c>
    </row>
    <row r="84" spans="1:20" ht="15" customHeight="1">
      <c r="A84" s="49"/>
      <c r="B84" s="30"/>
      <c r="C84" s="16" t="s">
        <v>49</v>
      </c>
      <c r="D84" s="36">
        <v>20</v>
      </c>
      <c r="E84" s="4" t="s">
        <v>48</v>
      </c>
      <c r="F84" s="4">
        <v>35</v>
      </c>
      <c r="G84" s="5" t="s">
        <v>50</v>
      </c>
      <c r="H84" s="18">
        <f>F84-D84</f>
        <v>15</v>
      </c>
      <c r="I84" s="19"/>
      <c r="J84" s="25"/>
      <c r="K84" s="20"/>
      <c r="L84" s="20"/>
      <c r="M84" s="20"/>
      <c r="N84" s="20"/>
      <c r="O84" s="2"/>
      <c r="P84" s="51" t="s">
        <v>52</v>
      </c>
      <c r="Q84" s="38"/>
      <c r="R84" s="38"/>
      <c r="S84" s="38"/>
      <c r="T84" s="36">
        <v>11850</v>
      </c>
    </row>
    <row r="85" spans="1:20" ht="15" customHeight="1">
      <c r="A85" s="49"/>
      <c r="B85" s="30"/>
      <c r="C85" s="31"/>
      <c r="D85" s="32"/>
      <c r="E85" s="33"/>
      <c r="F85" s="33"/>
      <c r="G85" s="33"/>
      <c r="H85" s="33"/>
      <c r="I85" s="34"/>
      <c r="J85" s="32"/>
      <c r="K85" s="33"/>
      <c r="L85" s="33"/>
      <c r="M85" s="33"/>
      <c r="N85" s="33"/>
      <c r="O85" s="35"/>
      <c r="P85" s="41" t="s">
        <v>51</v>
      </c>
      <c r="Q85" s="39"/>
      <c r="R85" s="39"/>
      <c r="S85" s="39"/>
      <c r="T85" s="18">
        <f>(T84*1.35)/860</f>
        <v>18.601744186046513</v>
      </c>
    </row>
    <row r="87" spans="1:20" ht="15" customHeight="1">
      <c r="A87" s="56" t="s">
        <v>60</v>
      </c>
      <c r="B87" s="30"/>
      <c r="C87" s="5" t="s">
        <v>23</v>
      </c>
      <c r="D87" s="5"/>
      <c r="E87" s="2" t="s">
        <v>19</v>
      </c>
      <c r="F87" s="36">
        <v>34</v>
      </c>
      <c r="G87" s="16">
        <v>3</v>
      </c>
      <c r="H87" s="7">
        <f>F87*G87</f>
        <v>102</v>
      </c>
      <c r="I87" s="4">
        <v>1</v>
      </c>
      <c r="J87" s="3"/>
      <c r="K87" s="18">
        <f>H87*I87</f>
        <v>102</v>
      </c>
      <c r="L87" s="26">
        <v>500</v>
      </c>
      <c r="M87" s="13">
        <v>0.65</v>
      </c>
      <c r="N87" s="28"/>
      <c r="O87" s="28"/>
      <c r="P87" s="20"/>
      <c r="Q87" s="20"/>
      <c r="R87" s="19"/>
      <c r="S87" s="20"/>
      <c r="T87" s="18">
        <f>K87*L87*M87</f>
        <v>33150</v>
      </c>
    </row>
    <row r="88" spans="1:20" ht="15" customHeight="1">
      <c r="A88" s="49"/>
      <c r="B88" s="30"/>
      <c r="C88" s="5" t="s">
        <v>31</v>
      </c>
      <c r="D88" s="5"/>
      <c r="E88" s="2" t="s">
        <v>19</v>
      </c>
      <c r="F88" s="36">
        <v>523</v>
      </c>
      <c r="G88" s="16">
        <v>1</v>
      </c>
      <c r="H88" s="11">
        <f>F88*G88</f>
        <v>523</v>
      </c>
      <c r="I88" s="4">
        <v>1</v>
      </c>
      <c r="J88" s="3"/>
      <c r="K88" s="18">
        <f>H88*I88</f>
        <v>523</v>
      </c>
      <c r="L88" s="25"/>
      <c r="M88" s="25"/>
      <c r="N88" s="13">
        <v>0.4</v>
      </c>
      <c r="O88" s="26">
        <v>10</v>
      </c>
      <c r="P88" s="20"/>
      <c r="Q88" s="20"/>
      <c r="R88" s="20"/>
      <c r="S88" s="20"/>
      <c r="T88" s="18">
        <f>K88*N88*O88</f>
        <v>2092</v>
      </c>
    </row>
    <row r="89" spans="1:20" ht="15" customHeight="1">
      <c r="A89" s="49"/>
      <c r="B89" s="30"/>
      <c r="C89" s="5" t="s">
        <v>32</v>
      </c>
      <c r="D89" s="27"/>
      <c r="E89" s="2" t="s">
        <v>19</v>
      </c>
      <c r="F89" s="36">
        <v>76</v>
      </c>
      <c r="G89" s="16">
        <v>4</v>
      </c>
      <c r="H89" s="11">
        <f>F89*G89</f>
        <v>304</v>
      </c>
      <c r="I89" s="4">
        <v>1</v>
      </c>
      <c r="J89" s="28"/>
      <c r="K89" s="18">
        <f>H89-J89</f>
        <v>304</v>
      </c>
      <c r="L89" s="25"/>
      <c r="M89" s="25"/>
      <c r="N89" s="13">
        <v>0.5</v>
      </c>
      <c r="O89" s="26">
        <v>10</v>
      </c>
      <c r="P89" s="19"/>
      <c r="Q89" s="20"/>
      <c r="R89" s="19"/>
      <c r="S89" s="20"/>
      <c r="T89" s="18">
        <f>K89*N89*O89</f>
        <v>1520</v>
      </c>
    </row>
    <row r="90" spans="1:20" ht="15" customHeight="1">
      <c r="A90" s="49"/>
      <c r="B90" s="30"/>
      <c r="C90" s="5" t="s">
        <v>34</v>
      </c>
      <c r="D90" s="27"/>
      <c r="E90" s="2" t="s">
        <v>19</v>
      </c>
      <c r="F90" s="18">
        <f>F87</f>
        <v>34</v>
      </c>
      <c r="G90" s="11">
        <f>G87</f>
        <v>3</v>
      </c>
      <c r="H90" s="7">
        <f>F90*G90</f>
        <v>102</v>
      </c>
      <c r="I90" s="4">
        <v>1</v>
      </c>
      <c r="J90" s="28"/>
      <c r="K90" s="18">
        <f>H90</f>
        <v>102</v>
      </c>
      <c r="L90" s="25"/>
      <c r="M90" s="25"/>
      <c r="N90" s="13">
        <v>3.5</v>
      </c>
      <c r="O90" s="26">
        <v>12</v>
      </c>
      <c r="P90" s="19"/>
      <c r="Q90" s="20"/>
      <c r="R90" s="19"/>
      <c r="S90" s="20"/>
      <c r="T90" s="18">
        <f>K90*N90*O90</f>
        <v>4284</v>
      </c>
    </row>
    <row r="91" spans="1:20" ht="15" customHeight="1">
      <c r="A91" s="49"/>
      <c r="B91" s="30"/>
      <c r="C91" s="5" t="s">
        <v>35</v>
      </c>
      <c r="D91" s="27"/>
      <c r="E91" s="2" t="s">
        <v>19</v>
      </c>
      <c r="F91" s="19"/>
      <c r="G91" s="25"/>
      <c r="H91" s="25"/>
      <c r="I91" s="20"/>
      <c r="J91" s="28"/>
      <c r="K91" s="19"/>
      <c r="L91" s="25"/>
      <c r="M91" s="25"/>
      <c r="N91" s="28"/>
      <c r="O91" s="19"/>
      <c r="P91" s="24">
        <v>130</v>
      </c>
      <c r="Q91" s="24">
        <v>4</v>
      </c>
      <c r="R91" s="20"/>
      <c r="S91" s="20"/>
      <c r="T91" s="18">
        <f>P91*Q91</f>
        <v>520</v>
      </c>
    </row>
    <row r="92" spans="1:20" ht="15" customHeight="1">
      <c r="A92" s="49"/>
      <c r="B92" s="30"/>
      <c r="C92" s="5" t="s">
        <v>39</v>
      </c>
      <c r="D92" s="27"/>
      <c r="E92" s="2" t="s">
        <v>19</v>
      </c>
      <c r="F92" s="18">
        <f>F88</f>
        <v>523</v>
      </c>
      <c r="G92" s="11">
        <f>G88</f>
        <v>1</v>
      </c>
      <c r="H92" s="11">
        <f>F92*G92</f>
        <v>523</v>
      </c>
      <c r="I92" s="4">
        <v>1</v>
      </c>
      <c r="J92" s="3"/>
      <c r="K92" s="18">
        <f>H92*I92</f>
        <v>523</v>
      </c>
      <c r="L92" s="25"/>
      <c r="M92" s="25"/>
      <c r="N92" s="28"/>
      <c r="O92" s="28"/>
      <c r="P92" s="20"/>
      <c r="Q92" s="20"/>
      <c r="R92" s="19"/>
      <c r="S92" s="20"/>
      <c r="T92" s="18">
        <f>K92*40</f>
        <v>20920</v>
      </c>
    </row>
    <row r="93" spans="1:20" ht="15" customHeight="1">
      <c r="A93" s="49"/>
      <c r="B93" s="30"/>
      <c r="C93" s="5" t="s">
        <v>41</v>
      </c>
      <c r="D93" s="29">
        <v>0.25</v>
      </c>
      <c r="E93" s="2" t="s">
        <v>40</v>
      </c>
      <c r="F93" s="19"/>
      <c r="G93" s="25"/>
      <c r="H93" s="25"/>
      <c r="I93" s="4">
        <v>1</v>
      </c>
      <c r="J93" s="3"/>
      <c r="K93" s="25"/>
      <c r="L93" s="25"/>
      <c r="M93" s="25"/>
      <c r="N93" s="28"/>
      <c r="O93" s="28"/>
      <c r="P93" s="20"/>
      <c r="Q93" s="20"/>
      <c r="R93" s="19"/>
      <c r="S93" s="20"/>
      <c r="T93" s="18">
        <f>I93*430</f>
        <v>430</v>
      </c>
    </row>
    <row r="94" spans="1:20" ht="15" customHeight="1">
      <c r="A94" s="49"/>
      <c r="B94" s="30"/>
      <c r="C94" s="5" t="s">
        <v>43</v>
      </c>
      <c r="D94" s="27"/>
      <c r="E94" s="2"/>
      <c r="F94" s="18">
        <f>F88</f>
        <v>523</v>
      </c>
      <c r="G94" s="11">
        <f>G88</f>
        <v>1</v>
      </c>
      <c r="H94" s="11">
        <f>F94*G94</f>
        <v>523</v>
      </c>
      <c r="I94" s="20"/>
      <c r="J94" s="28"/>
      <c r="K94" s="25"/>
      <c r="L94" s="25"/>
      <c r="M94" s="25"/>
      <c r="N94" s="28"/>
      <c r="O94" s="28"/>
      <c r="P94" s="20"/>
      <c r="Q94" s="11">
        <f>H94/15</f>
        <v>34.86666666666667</v>
      </c>
      <c r="R94" s="25"/>
      <c r="S94" s="18">
        <f>Q94*35</f>
        <v>1220.3333333333333</v>
      </c>
      <c r="T94" s="18">
        <f>(T96*1000)-SUM(T87:T93)</f>
        <v>72554.93023255814</v>
      </c>
    </row>
    <row r="95" spans="1:20" ht="15" customHeight="1">
      <c r="A95" s="49"/>
      <c r="B95" s="30"/>
      <c r="C95" s="16" t="s">
        <v>49</v>
      </c>
      <c r="D95" s="36">
        <v>20</v>
      </c>
      <c r="E95" s="4" t="s">
        <v>48</v>
      </c>
      <c r="F95" s="4">
        <v>35</v>
      </c>
      <c r="G95" s="5" t="s">
        <v>50</v>
      </c>
      <c r="H95" s="18">
        <f>F95-D95</f>
        <v>15</v>
      </c>
      <c r="I95" s="19"/>
      <c r="J95" s="25"/>
      <c r="K95" s="20"/>
      <c r="L95" s="20"/>
      <c r="M95" s="20"/>
      <c r="N95" s="20"/>
      <c r="O95" s="2"/>
      <c r="P95" s="51" t="s">
        <v>52</v>
      </c>
      <c r="Q95" s="38"/>
      <c r="R95" s="38"/>
      <c r="S95" s="38"/>
      <c r="T95" s="36">
        <v>86300</v>
      </c>
    </row>
    <row r="96" spans="1:20" ht="15" customHeight="1">
      <c r="A96" s="49"/>
      <c r="B96" s="30"/>
      <c r="C96" s="31"/>
      <c r="D96" s="32"/>
      <c r="E96" s="33"/>
      <c r="F96" s="33"/>
      <c r="G96" s="33"/>
      <c r="H96" s="33"/>
      <c r="I96" s="34"/>
      <c r="J96" s="32"/>
      <c r="K96" s="33"/>
      <c r="L96" s="33"/>
      <c r="M96" s="33"/>
      <c r="N96" s="33"/>
      <c r="O96" s="35"/>
      <c r="P96" s="41" t="s">
        <v>51</v>
      </c>
      <c r="Q96" s="39"/>
      <c r="R96" s="39"/>
      <c r="S96" s="39"/>
      <c r="T96" s="18">
        <f>(T95*1.35)/860</f>
        <v>135.47093023255815</v>
      </c>
    </row>
    <row r="98" spans="1:20" ht="15" customHeight="1">
      <c r="A98" s="56" t="s">
        <v>61</v>
      </c>
      <c r="B98" s="30"/>
      <c r="C98" s="5" t="s">
        <v>23</v>
      </c>
      <c r="D98" s="5"/>
      <c r="E98" s="2" t="s">
        <v>19</v>
      </c>
      <c r="F98" s="36">
        <v>2.5</v>
      </c>
      <c r="G98" s="16">
        <v>3</v>
      </c>
      <c r="H98" s="7">
        <f>F98*G98</f>
        <v>7.5</v>
      </c>
      <c r="I98" s="4">
        <v>1</v>
      </c>
      <c r="J98" s="3"/>
      <c r="K98" s="18">
        <f>H98*I98</f>
        <v>7.5</v>
      </c>
      <c r="L98" s="26">
        <v>500</v>
      </c>
      <c r="M98" s="13">
        <v>0.65</v>
      </c>
      <c r="N98" s="28"/>
      <c r="O98" s="28"/>
      <c r="P98" s="20"/>
      <c r="Q98" s="20"/>
      <c r="R98" s="19"/>
      <c r="S98" s="20"/>
      <c r="T98" s="18">
        <f>K98*L98*M98</f>
        <v>2437.5</v>
      </c>
    </row>
    <row r="99" spans="1:20" ht="15" customHeight="1">
      <c r="A99" s="49"/>
      <c r="B99" s="30"/>
      <c r="C99" s="5" t="s">
        <v>31</v>
      </c>
      <c r="D99" s="5"/>
      <c r="E99" s="2" t="s">
        <v>19</v>
      </c>
      <c r="F99" s="36">
        <v>39</v>
      </c>
      <c r="G99" s="16">
        <v>1</v>
      </c>
      <c r="H99" s="11">
        <f>F99*G99</f>
        <v>39</v>
      </c>
      <c r="I99" s="4">
        <v>1</v>
      </c>
      <c r="J99" s="3"/>
      <c r="K99" s="18">
        <f>H99*I99</f>
        <v>39</v>
      </c>
      <c r="L99" s="25"/>
      <c r="M99" s="25"/>
      <c r="N99" s="13">
        <v>0.4</v>
      </c>
      <c r="O99" s="26">
        <v>10</v>
      </c>
      <c r="P99" s="20"/>
      <c r="Q99" s="20"/>
      <c r="R99" s="20"/>
      <c r="S99" s="20"/>
      <c r="T99" s="18">
        <f>K99*N99*O99</f>
        <v>156</v>
      </c>
    </row>
    <row r="100" spans="1:20" ht="15" customHeight="1">
      <c r="A100" s="49"/>
      <c r="B100" s="30"/>
      <c r="C100" s="5" t="s">
        <v>32</v>
      </c>
      <c r="D100" s="27"/>
      <c r="E100" s="2" t="s">
        <v>19</v>
      </c>
      <c r="F100" s="36">
        <v>2.5</v>
      </c>
      <c r="G100" s="16">
        <v>4</v>
      </c>
      <c r="H100" s="11">
        <f>F100*G100</f>
        <v>10</v>
      </c>
      <c r="I100" s="4">
        <v>1</v>
      </c>
      <c r="J100" s="28"/>
      <c r="K100" s="18">
        <f>H100-J100</f>
        <v>10</v>
      </c>
      <c r="L100" s="25"/>
      <c r="M100" s="25"/>
      <c r="N100" s="13">
        <v>0.5</v>
      </c>
      <c r="O100" s="26">
        <v>10</v>
      </c>
      <c r="P100" s="19"/>
      <c r="Q100" s="20"/>
      <c r="R100" s="19"/>
      <c r="S100" s="20"/>
      <c r="T100" s="18">
        <f>K100*N100*O100</f>
        <v>50</v>
      </c>
    </row>
    <row r="101" spans="1:20" ht="15" customHeight="1">
      <c r="A101" s="49"/>
      <c r="B101" s="30"/>
      <c r="C101" s="5" t="s">
        <v>34</v>
      </c>
      <c r="D101" s="27"/>
      <c r="E101" s="2" t="s">
        <v>19</v>
      </c>
      <c r="F101" s="18">
        <f>F98</f>
        <v>2.5</v>
      </c>
      <c r="G101" s="11">
        <f>G98</f>
        <v>3</v>
      </c>
      <c r="H101" s="7">
        <f>F101*G101</f>
        <v>7.5</v>
      </c>
      <c r="I101" s="4">
        <v>1</v>
      </c>
      <c r="J101" s="28"/>
      <c r="K101" s="18">
        <f>H101</f>
        <v>7.5</v>
      </c>
      <c r="L101" s="25"/>
      <c r="M101" s="25"/>
      <c r="N101" s="13">
        <v>3.5</v>
      </c>
      <c r="O101" s="26">
        <v>12</v>
      </c>
      <c r="P101" s="19"/>
      <c r="Q101" s="20"/>
      <c r="R101" s="19"/>
      <c r="S101" s="20"/>
      <c r="T101" s="18">
        <f>K101*N101*O101</f>
        <v>315</v>
      </c>
    </row>
    <row r="102" spans="1:20" ht="15" customHeight="1">
      <c r="A102" s="49"/>
      <c r="B102" s="30"/>
      <c r="C102" s="5" t="s">
        <v>35</v>
      </c>
      <c r="D102" s="27"/>
      <c r="E102" s="2" t="s">
        <v>19</v>
      </c>
      <c r="F102" s="19"/>
      <c r="G102" s="25"/>
      <c r="H102" s="25"/>
      <c r="I102" s="20"/>
      <c r="J102" s="28"/>
      <c r="K102" s="19"/>
      <c r="L102" s="25"/>
      <c r="M102" s="25"/>
      <c r="N102" s="28"/>
      <c r="O102" s="19"/>
      <c r="P102" s="24">
        <v>130</v>
      </c>
      <c r="Q102" s="24">
        <v>4</v>
      </c>
      <c r="R102" s="20"/>
      <c r="S102" s="20"/>
      <c r="T102" s="18">
        <f>P102*Q102</f>
        <v>520</v>
      </c>
    </row>
    <row r="103" spans="1:20" ht="15" customHeight="1">
      <c r="A103" s="49"/>
      <c r="B103" s="30"/>
      <c r="C103" s="5" t="s">
        <v>39</v>
      </c>
      <c r="D103" s="27"/>
      <c r="E103" s="2" t="s">
        <v>19</v>
      </c>
      <c r="F103" s="18">
        <f>F99</f>
        <v>39</v>
      </c>
      <c r="G103" s="11">
        <f>G99</f>
        <v>1</v>
      </c>
      <c r="H103" s="11">
        <f>F103*G103</f>
        <v>39</v>
      </c>
      <c r="I103" s="4">
        <v>1</v>
      </c>
      <c r="J103" s="3"/>
      <c r="K103" s="18">
        <f>H103*I103</f>
        <v>39</v>
      </c>
      <c r="L103" s="25"/>
      <c r="M103" s="25"/>
      <c r="N103" s="28"/>
      <c r="O103" s="28"/>
      <c r="P103" s="20"/>
      <c r="Q103" s="20"/>
      <c r="R103" s="19"/>
      <c r="S103" s="20"/>
      <c r="T103" s="18">
        <f>K103*40</f>
        <v>1560</v>
      </c>
    </row>
    <row r="104" spans="1:20" ht="15" customHeight="1">
      <c r="A104" s="49"/>
      <c r="B104" s="30"/>
      <c r="C104" s="5" t="s">
        <v>41</v>
      </c>
      <c r="D104" s="29">
        <v>0.25</v>
      </c>
      <c r="E104" s="2" t="s">
        <v>40</v>
      </c>
      <c r="F104" s="19"/>
      <c r="G104" s="25"/>
      <c r="H104" s="25"/>
      <c r="I104" s="4">
        <v>1</v>
      </c>
      <c r="J104" s="3"/>
      <c r="K104" s="25"/>
      <c r="L104" s="25"/>
      <c r="M104" s="25"/>
      <c r="N104" s="28"/>
      <c r="O104" s="28"/>
      <c r="P104" s="20"/>
      <c r="Q104" s="20"/>
      <c r="R104" s="19"/>
      <c r="S104" s="20"/>
      <c r="T104" s="18">
        <f>I104*430</f>
        <v>430</v>
      </c>
    </row>
    <row r="105" spans="1:20" ht="15" customHeight="1">
      <c r="A105" s="49"/>
      <c r="B105" s="30"/>
      <c r="C105" s="5" t="s">
        <v>43</v>
      </c>
      <c r="D105" s="27"/>
      <c r="E105" s="2"/>
      <c r="F105" s="18">
        <f>F99</f>
        <v>39</v>
      </c>
      <c r="G105" s="11">
        <f>G99</f>
        <v>1</v>
      </c>
      <c r="H105" s="11">
        <f>F105*G105</f>
        <v>39</v>
      </c>
      <c r="I105" s="20"/>
      <c r="J105" s="28"/>
      <c r="K105" s="25"/>
      <c r="L105" s="25"/>
      <c r="M105" s="25"/>
      <c r="N105" s="28"/>
      <c r="O105" s="28"/>
      <c r="P105" s="20"/>
      <c r="Q105" s="11">
        <f>H105/15</f>
        <v>2.6</v>
      </c>
      <c r="R105" s="25"/>
      <c r="S105" s="18">
        <f>Q105*35</f>
        <v>91</v>
      </c>
      <c r="T105" s="18">
        <f>(T107*1000)-SUM(T98:T104)</f>
        <v>5990.802325581395</v>
      </c>
    </row>
    <row r="106" spans="1:20" ht="15" customHeight="1">
      <c r="A106" s="49"/>
      <c r="B106" s="30"/>
      <c r="C106" s="16" t="s">
        <v>49</v>
      </c>
      <c r="D106" s="36">
        <v>20</v>
      </c>
      <c r="E106" s="4" t="s">
        <v>48</v>
      </c>
      <c r="F106" s="4">
        <v>35</v>
      </c>
      <c r="G106" s="5" t="s">
        <v>50</v>
      </c>
      <c r="H106" s="18">
        <f>F106-D106</f>
        <v>15</v>
      </c>
      <c r="I106" s="19"/>
      <c r="J106" s="25"/>
      <c r="K106" s="20"/>
      <c r="L106" s="20"/>
      <c r="M106" s="20"/>
      <c r="N106" s="20"/>
      <c r="O106" s="2"/>
      <c r="P106" s="51" t="s">
        <v>52</v>
      </c>
      <c r="Q106" s="38"/>
      <c r="R106" s="38"/>
      <c r="S106" s="38"/>
      <c r="T106" s="36">
        <v>7300</v>
      </c>
    </row>
    <row r="107" spans="1:20" ht="15" customHeight="1">
      <c r="A107" s="49"/>
      <c r="B107" s="30"/>
      <c r="C107" s="31"/>
      <c r="D107" s="32"/>
      <c r="E107" s="33"/>
      <c r="F107" s="33"/>
      <c r="G107" s="33"/>
      <c r="H107" s="33"/>
      <c r="I107" s="34"/>
      <c r="J107" s="32"/>
      <c r="K107" s="33"/>
      <c r="L107" s="33"/>
      <c r="M107" s="33"/>
      <c r="N107" s="33"/>
      <c r="O107" s="35"/>
      <c r="P107" s="41" t="s">
        <v>51</v>
      </c>
      <c r="Q107" s="39"/>
      <c r="R107" s="39"/>
      <c r="S107" s="39"/>
      <c r="T107" s="18">
        <f>(T106*1.35)/860</f>
        <v>11.459302325581396</v>
      </c>
    </row>
    <row r="109" spans="1:20" ht="15" customHeight="1">
      <c r="A109" s="56" t="s">
        <v>62</v>
      </c>
      <c r="B109" s="30"/>
      <c r="C109" s="5" t="s">
        <v>23</v>
      </c>
      <c r="D109" s="5"/>
      <c r="E109" s="2" t="s">
        <v>19</v>
      </c>
      <c r="F109" s="36">
        <v>48</v>
      </c>
      <c r="G109" s="16">
        <v>3</v>
      </c>
      <c r="H109" s="7">
        <f>F109*G109</f>
        <v>144</v>
      </c>
      <c r="I109" s="4">
        <v>1</v>
      </c>
      <c r="J109" s="3"/>
      <c r="K109" s="18">
        <f>H109*I109</f>
        <v>144</v>
      </c>
      <c r="L109" s="26">
        <v>500</v>
      </c>
      <c r="M109" s="13">
        <v>0.65</v>
      </c>
      <c r="N109" s="28"/>
      <c r="O109" s="28"/>
      <c r="P109" s="20"/>
      <c r="Q109" s="20"/>
      <c r="R109" s="19"/>
      <c r="S109" s="20"/>
      <c r="T109" s="18">
        <f>K109*L109*M109</f>
        <v>46800</v>
      </c>
    </row>
    <row r="110" spans="1:20" ht="15" customHeight="1">
      <c r="A110" s="49"/>
      <c r="B110" s="30"/>
      <c r="C110" s="5" t="s">
        <v>31</v>
      </c>
      <c r="D110" s="5"/>
      <c r="E110" s="2" t="s">
        <v>19</v>
      </c>
      <c r="F110" s="36">
        <v>523</v>
      </c>
      <c r="G110" s="16">
        <v>1</v>
      </c>
      <c r="H110" s="11">
        <f>F110*G110</f>
        <v>523</v>
      </c>
      <c r="I110" s="4">
        <v>1</v>
      </c>
      <c r="J110" s="3"/>
      <c r="K110" s="18">
        <f>H110*I110</f>
        <v>523</v>
      </c>
      <c r="L110" s="25"/>
      <c r="M110" s="25"/>
      <c r="N110" s="13">
        <v>0.4</v>
      </c>
      <c r="O110" s="26">
        <v>10</v>
      </c>
      <c r="P110" s="20"/>
      <c r="Q110" s="20"/>
      <c r="R110" s="20"/>
      <c r="S110" s="20"/>
      <c r="T110" s="18">
        <f>K110*N110*O110</f>
        <v>2092</v>
      </c>
    </row>
    <row r="111" spans="1:20" ht="15" customHeight="1">
      <c r="A111" s="49"/>
      <c r="B111" s="30"/>
      <c r="C111" s="5" t="s">
        <v>32</v>
      </c>
      <c r="D111" s="27"/>
      <c r="E111" s="2" t="s">
        <v>19</v>
      </c>
      <c r="F111" s="36">
        <v>80</v>
      </c>
      <c r="G111" s="16">
        <v>4</v>
      </c>
      <c r="H111" s="11">
        <f>F111*G111</f>
        <v>320</v>
      </c>
      <c r="I111" s="4">
        <v>1</v>
      </c>
      <c r="J111" s="28"/>
      <c r="K111" s="18">
        <f>H111-J111</f>
        <v>320</v>
      </c>
      <c r="L111" s="25"/>
      <c r="M111" s="25"/>
      <c r="N111" s="13">
        <v>0.5</v>
      </c>
      <c r="O111" s="26">
        <v>10</v>
      </c>
      <c r="P111" s="19"/>
      <c r="Q111" s="20"/>
      <c r="R111" s="19"/>
      <c r="S111" s="20"/>
      <c r="T111" s="18">
        <f>K111*N111*O111</f>
        <v>1600</v>
      </c>
    </row>
    <row r="112" spans="1:20" ht="15" customHeight="1">
      <c r="A112" s="49"/>
      <c r="B112" s="30"/>
      <c r="C112" s="5" t="s">
        <v>34</v>
      </c>
      <c r="D112" s="27"/>
      <c r="E112" s="2" t="s">
        <v>19</v>
      </c>
      <c r="F112" s="18">
        <f>F109</f>
        <v>48</v>
      </c>
      <c r="G112" s="11">
        <f>G109</f>
        <v>3</v>
      </c>
      <c r="H112" s="7">
        <f>F112*G112</f>
        <v>144</v>
      </c>
      <c r="I112" s="4">
        <v>1</v>
      </c>
      <c r="J112" s="28"/>
      <c r="K112" s="18">
        <f>H112</f>
        <v>144</v>
      </c>
      <c r="L112" s="25"/>
      <c r="M112" s="25"/>
      <c r="N112" s="13">
        <v>3.5</v>
      </c>
      <c r="O112" s="26">
        <v>12</v>
      </c>
      <c r="P112" s="19"/>
      <c r="Q112" s="20"/>
      <c r="R112" s="19"/>
      <c r="S112" s="20"/>
      <c r="T112" s="18">
        <f>K112*N112*O112</f>
        <v>6048</v>
      </c>
    </row>
    <row r="113" spans="1:20" ht="15" customHeight="1">
      <c r="A113" s="49"/>
      <c r="B113" s="30"/>
      <c r="C113" s="5" t="s">
        <v>35</v>
      </c>
      <c r="D113" s="27"/>
      <c r="E113" s="2" t="s">
        <v>19</v>
      </c>
      <c r="F113" s="19"/>
      <c r="G113" s="25"/>
      <c r="H113" s="25"/>
      <c r="I113" s="20"/>
      <c r="J113" s="28"/>
      <c r="K113" s="19"/>
      <c r="L113" s="25"/>
      <c r="M113" s="25"/>
      <c r="N113" s="28"/>
      <c r="O113" s="19"/>
      <c r="P113" s="24">
        <v>130</v>
      </c>
      <c r="Q113" s="24">
        <v>4</v>
      </c>
      <c r="R113" s="20"/>
      <c r="S113" s="20"/>
      <c r="T113" s="18">
        <f>P113*Q113</f>
        <v>520</v>
      </c>
    </row>
    <row r="114" spans="1:20" ht="15" customHeight="1">
      <c r="A114" s="49"/>
      <c r="B114" s="30"/>
      <c r="C114" s="5" t="s">
        <v>39</v>
      </c>
      <c r="D114" s="27"/>
      <c r="E114" s="2" t="s">
        <v>19</v>
      </c>
      <c r="F114" s="18">
        <f>F110</f>
        <v>523</v>
      </c>
      <c r="G114" s="11">
        <f>G110</f>
        <v>1</v>
      </c>
      <c r="H114" s="11">
        <f>F114*G114</f>
        <v>523</v>
      </c>
      <c r="I114" s="4">
        <v>1</v>
      </c>
      <c r="J114" s="3"/>
      <c r="K114" s="18">
        <f>H114*I114</f>
        <v>523</v>
      </c>
      <c r="L114" s="25"/>
      <c r="M114" s="25"/>
      <c r="N114" s="28"/>
      <c r="O114" s="28"/>
      <c r="P114" s="20"/>
      <c r="Q114" s="20"/>
      <c r="R114" s="19"/>
      <c r="S114" s="20"/>
      <c r="T114" s="18">
        <f>K114*40</f>
        <v>20920</v>
      </c>
    </row>
    <row r="115" spans="1:20" ht="15" customHeight="1">
      <c r="A115" s="49"/>
      <c r="B115" s="30"/>
      <c r="C115" s="5" t="s">
        <v>41</v>
      </c>
      <c r="D115" s="29">
        <v>0.25</v>
      </c>
      <c r="E115" s="2" t="s">
        <v>40</v>
      </c>
      <c r="F115" s="19"/>
      <c r="G115" s="25"/>
      <c r="H115" s="25"/>
      <c r="I115" s="4">
        <v>1</v>
      </c>
      <c r="J115" s="3"/>
      <c r="K115" s="25"/>
      <c r="L115" s="25"/>
      <c r="M115" s="25"/>
      <c r="N115" s="28"/>
      <c r="O115" s="28"/>
      <c r="P115" s="20"/>
      <c r="Q115" s="20"/>
      <c r="R115" s="19"/>
      <c r="S115" s="20"/>
      <c r="T115" s="18">
        <f>I115*430</f>
        <v>430</v>
      </c>
    </row>
    <row r="116" spans="1:20" ht="15" customHeight="1">
      <c r="A116" s="49"/>
      <c r="B116" s="30"/>
      <c r="C116" s="5" t="s">
        <v>43</v>
      </c>
      <c r="D116" s="27"/>
      <c r="E116" s="2"/>
      <c r="F116" s="18">
        <f>F110</f>
        <v>523</v>
      </c>
      <c r="G116" s="11">
        <f>G110</f>
        <v>1</v>
      </c>
      <c r="H116" s="11">
        <f>F116*G116</f>
        <v>523</v>
      </c>
      <c r="I116" s="20"/>
      <c r="J116" s="28"/>
      <c r="K116" s="25"/>
      <c r="L116" s="25"/>
      <c r="M116" s="25"/>
      <c r="N116" s="28"/>
      <c r="O116" s="28"/>
      <c r="P116" s="20"/>
      <c r="Q116" s="11">
        <f>H116/15</f>
        <v>34.86666666666667</v>
      </c>
      <c r="R116" s="25"/>
      <c r="S116" s="18">
        <f>Q116*35</f>
        <v>1220.3333333333333</v>
      </c>
      <c r="T116" s="18">
        <f>(T118*1000)-SUM(T109:T115)</f>
        <v>26842.906976744183</v>
      </c>
    </row>
    <row r="117" spans="1:20" ht="15" customHeight="1">
      <c r="A117" s="49"/>
      <c r="B117" s="30"/>
      <c r="C117" s="16" t="s">
        <v>49</v>
      </c>
      <c r="D117" s="36">
        <v>20</v>
      </c>
      <c r="E117" s="4" t="s">
        <v>48</v>
      </c>
      <c r="F117" s="4">
        <v>35</v>
      </c>
      <c r="G117" s="5" t="s">
        <v>50</v>
      </c>
      <c r="H117" s="18">
        <f>F117-D117</f>
        <v>15</v>
      </c>
      <c r="I117" s="19"/>
      <c r="J117" s="25"/>
      <c r="K117" s="20"/>
      <c r="L117" s="20"/>
      <c r="M117" s="20"/>
      <c r="N117" s="20"/>
      <c r="O117" s="2"/>
      <c r="P117" s="51" t="s">
        <v>52</v>
      </c>
      <c r="Q117" s="38"/>
      <c r="R117" s="38"/>
      <c r="S117" s="38"/>
      <c r="T117" s="36">
        <v>67050</v>
      </c>
    </row>
    <row r="118" spans="1:20" ht="15" customHeight="1">
      <c r="A118" s="49"/>
      <c r="B118" s="30"/>
      <c r="C118" s="31"/>
      <c r="D118" s="32"/>
      <c r="E118" s="33"/>
      <c r="F118" s="33"/>
      <c r="G118" s="33"/>
      <c r="H118" s="33"/>
      <c r="I118" s="34"/>
      <c r="J118" s="32"/>
      <c r="K118" s="33"/>
      <c r="L118" s="33"/>
      <c r="M118" s="33"/>
      <c r="N118" s="33"/>
      <c r="O118" s="35"/>
      <c r="P118" s="41" t="s">
        <v>51</v>
      </c>
      <c r="Q118" s="39"/>
      <c r="R118" s="39"/>
      <c r="S118" s="39"/>
      <c r="T118" s="18">
        <f>(T117*1.35)/860</f>
        <v>105.25290697674419</v>
      </c>
    </row>
    <row r="120" spans="1:20" ht="15" customHeight="1">
      <c r="A120" s="56" t="s">
        <v>63</v>
      </c>
      <c r="B120" s="30"/>
      <c r="C120" s="5" t="s">
        <v>23</v>
      </c>
      <c r="D120" s="5"/>
      <c r="E120" s="2" t="s">
        <v>19</v>
      </c>
      <c r="F120" s="36">
        <v>8.5</v>
      </c>
      <c r="G120" s="16">
        <v>3</v>
      </c>
      <c r="H120" s="7">
        <f>F120*G120</f>
        <v>25.5</v>
      </c>
      <c r="I120" s="4">
        <v>1</v>
      </c>
      <c r="J120" s="3"/>
      <c r="K120" s="18">
        <f>H120*I120</f>
        <v>25.5</v>
      </c>
      <c r="L120" s="26">
        <v>500</v>
      </c>
      <c r="M120" s="13">
        <v>0.65</v>
      </c>
      <c r="N120" s="28"/>
      <c r="O120" s="28"/>
      <c r="P120" s="20"/>
      <c r="Q120" s="20"/>
      <c r="R120" s="19"/>
      <c r="S120" s="20"/>
      <c r="T120" s="18">
        <f>K120*L120*M120</f>
        <v>8287.5</v>
      </c>
    </row>
    <row r="121" spans="1:20" ht="15" customHeight="1">
      <c r="A121" s="49"/>
      <c r="B121" s="30"/>
      <c r="C121" s="5" t="s">
        <v>31</v>
      </c>
      <c r="D121" s="5"/>
      <c r="E121" s="2" t="s">
        <v>19</v>
      </c>
      <c r="F121" s="36">
        <v>70</v>
      </c>
      <c r="G121" s="16">
        <v>1</v>
      </c>
      <c r="H121" s="11">
        <f>F121*G121</f>
        <v>70</v>
      </c>
      <c r="I121" s="4">
        <v>1</v>
      </c>
      <c r="J121" s="3"/>
      <c r="K121" s="18">
        <f>H121*I121</f>
        <v>70</v>
      </c>
      <c r="L121" s="25"/>
      <c r="M121" s="25"/>
      <c r="N121" s="13">
        <v>0.4</v>
      </c>
      <c r="O121" s="26">
        <v>10</v>
      </c>
      <c r="P121" s="20"/>
      <c r="Q121" s="20"/>
      <c r="R121" s="20"/>
      <c r="S121" s="20"/>
      <c r="T121" s="18">
        <f>K121*N121*O121</f>
        <v>280</v>
      </c>
    </row>
    <row r="122" spans="1:20" ht="15" customHeight="1">
      <c r="A122" s="49"/>
      <c r="B122" s="30"/>
      <c r="C122" s="5" t="s">
        <v>32</v>
      </c>
      <c r="D122" s="27"/>
      <c r="E122" s="2" t="s">
        <v>19</v>
      </c>
      <c r="F122" s="36">
        <v>26</v>
      </c>
      <c r="G122" s="16">
        <v>4</v>
      </c>
      <c r="H122" s="11">
        <f>F122*G122</f>
        <v>104</v>
      </c>
      <c r="I122" s="4">
        <v>1</v>
      </c>
      <c r="J122" s="28"/>
      <c r="K122" s="18">
        <f>H122-J122</f>
        <v>104</v>
      </c>
      <c r="L122" s="25"/>
      <c r="M122" s="25"/>
      <c r="N122" s="13">
        <v>0.5</v>
      </c>
      <c r="O122" s="26">
        <v>10</v>
      </c>
      <c r="P122" s="19"/>
      <c r="Q122" s="20"/>
      <c r="R122" s="19"/>
      <c r="S122" s="20"/>
      <c r="T122" s="18">
        <f>K122*N122*O122</f>
        <v>520</v>
      </c>
    </row>
    <row r="123" spans="1:20" ht="15" customHeight="1">
      <c r="A123" s="49"/>
      <c r="B123" s="30"/>
      <c r="C123" s="5" t="s">
        <v>34</v>
      </c>
      <c r="D123" s="27"/>
      <c r="E123" s="2" t="s">
        <v>19</v>
      </c>
      <c r="F123" s="18">
        <f>F120</f>
        <v>8.5</v>
      </c>
      <c r="G123" s="11">
        <f>G120</f>
        <v>3</v>
      </c>
      <c r="H123" s="7">
        <f>F123*G123</f>
        <v>25.5</v>
      </c>
      <c r="I123" s="4">
        <v>1</v>
      </c>
      <c r="J123" s="28"/>
      <c r="K123" s="18">
        <f>H123</f>
        <v>25.5</v>
      </c>
      <c r="L123" s="25"/>
      <c r="M123" s="25"/>
      <c r="N123" s="13">
        <v>3.5</v>
      </c>
      <c r="O123" s="26">
        <v>12</v>
      </c>
      <c r="P123" s="19"/>
      <c r="Q123" s="20"/>
      <c r="R123" s="19"/>
      <c r="S123" s="20"/>
      <c r="T123" s="18">
        <f>K123*N123*O123</f>
        <v>1071</v>
      </c>
    </row>
    <row r="124" spans="1:20" ht="15" customHeight="1">
      <c r="A124" s="49"/>
      <c r="B124" s="30"/>
      <c r="C124" s="5" t="s">
        <v>35</v>
      </c>
      <c r="D124" s="27"/>
      <c r="E124" s="2" t="s">
        <v>19</v>
      </c>
      <c r="F124" s="19"/>
      <c r="G124" s="25"/>
      <c r="H124" s="25"/>
      <c r="I124" s="20"/>
      <c r="J124" s="28"/>
      <c r="K124" s="19"/>
      <c r="L124" s="25"/>
      <c r="M124" s="25"/>
      <c r="N124" s="28"/>
      <c r="O124" s="19"/>
      <c r="P124" s="24">
        <v>130</v>
      </c>
      <c r="Q124" s="24">
        <v>4</v>
      </c>
      <c r="R124" s="20"/>
      <c r="S124" s="20"/>
      <c r="T124" s="18">
        <f>P124*Q124</f>
        <v>520</v>
      </c>
    </row>
    <row r="125" spans="1:20" ht="15" customHeight="1">
      <c r="A125" s="49"/>
      <c r="B125" s="30"/>
      <c r="C125" s="5" t="s">
        <v>39</v>
      </c>
      <c r="D125" s="27"/>
      <c r="E125" s="2" t="s">
        <v>19</v>
      </c>
      <c r="F125" s="18">
        <f>F121</f>
        <v>70</v>
      </c>
      <c r="G125" s="11">
        <f>G121</f>
        <v>1</v>
      </c>
      <c r="H125" s="11">
        <f>F125*G125</f>
        <v>70</v>
      </c>
      <c r="I125" s="4">
        <v>1</v>
      </c>
      <c r="J125" s="3"/>
      <c r="K125" s="18">
        <f>H125*I125</f>
        <v>70</v>
      </c>
      <c r="L125" s="25"/>
      <c r="M125" s="25"/>
      <c r="N125" s="28"/>
      <c r="O125" s="28"/>
      <c r="P125" s="20"/>
      <c r="Q125" s="20"/>
      <c r="R125" s="19"/>
      <c r="S125" s="20"/>
      <c r="T125" s="18">
        <f>K125*40</f>
        <v>2800</v>
      </c>
    </row>
    <row r="126" spans="1:20" ht="15" customHeight="1">
      <c r="A126" s="49"/>
      <c r="B126" s="30"/>
      <c r="C126" s="5" t="s">
        <v>41</v>
      </c>
      <c r="D126" s="29">
        <v>0.25</v>
      </c>
      <c r="E126" s="2" t="s">
        <v>40</v>
      </c>
      <c r="F126" s="19"/>
      <c r="G126" s="25"/>
      <c r="H126" s="25"/>
      <c r="I126" s="4">
        <v>1</v>
      </c>
      <c r="J126" s="3"/>
      <c r="K126" s="25"/>
      <c r="L126" s="25"/>
      <c r="M126" s="25"/>
      <c r="N126" s="28"/>
      <c r="O126" s="28"/>
      <c r="P126" s="20"/>
      <c r="Q126" s="20"/>
      <c r="R126" s="19"/>
      <c r="S126" s="20"/>
      <c r="T126" s="18">
        <f>I126*430</f>
        <v>430</v>
      </c>
    </row>
    <row r="127" spans="1:20" ht="15" customHeight="1">
      <c r="A127" s="49"/>
      <c r="B127" s="30"/>
      <c r="C127" s="5" t="s">
        <v>43</v>
      </c>
      <c r="D127" s="27"/>
      <c r="E127" s="2"/>
      <c r="F127" s="18">
        <f>F121</f>
        <v>70</v>
      </c>
      <c r="G127" s="11">
        <f>G121</f>
        <v>1</v>
      </c>
      <c r="H127" s="11">
        <f>F127*G127</f>
        <v>70</v>
      </c>
      <c r="I127" s="20"/>
      <c r="J127" s="28"/>
      <c r="K127" s="25"/>
      <c r="L127" s="25"/>
      <c r="M127" s="25"/>
      <c r="N127" s="28"/>
      <c r="O127" s="28"/>
      <c r="P127" s="20"/>
      <c r="Q127" s="11">
        <f>H127/15</f>
        <v>4.666666666666667</v>
      </c>
      <c r="R127" s="25"/>
      <c r="S127" s="18">
        <f>Q127*35</f>
        <v>163.33333333333334</v>
      </c>
      <c r="T127" s="18">
        <f>(T129*1000)-SUM(T120:T126)</f>
        <v>3751.3837209302364</v>
      </c>
    </row>
    <row r="128" spans="1:20" ht="15" customHeight="1">
      <c r="A128" s="49"/>
      <c r="B128" s="30"/>
      <c r="C128" s="16" t="s">
        <v>49</v>
      </c>
      <c r="D128" s="36">
        <v>20</v>
      </c>
      <c r="E128" s="4" t="s">
        <v>48</v>
      </c>
      <c r="F128" s="4">
        <v>35</v>
      </c>
      <c r="G128" s="5" t="s">
        <v>50</v>
      </c>
      <c r="H128" s="18">
        <f>F128-D128</f>
        <v>15</v>
      </c>
      <c r="I128" s="19"/>
      <c r="J128" s="25"/>
      <c r="K128" s="20"/>
      <c r="L128" s="20"/>
      <c r="M128" s="20"/>
      <c r="N128" s="20"/>
      <c r="O128" s="2"/>
      <c r="P128" s="51" t="s">
        <v>52</v>
      </c>
      <c r="Q128" s="38"/>
      <c r="R128" s="38"/>
      <c r="S128" s="38"/>
      <c r="T128" s="36">
        <v>11250</v>
      </c>
    </row>
    <row r="129" spans="1:20" ht="15" customHeight="1">
      <c r="A129" s="49"/>
      <c r="B129" s="30"/>
      <c r="C129" s="31"/>
      <c r="D129" s="32"/>
      <c r="E129" s="33"/>
      <c r="F129" s="33"/>
      <c r="G129" s="33"/>
      <c r="H129" s="33"/>
      <c r="I129" s="34"/>
      <c r="J129" s="32"/>
      <c r="K129" s="33"/>
      <c r="L129" s="33"/>
      <c r="M129" s="33"/>
      <c r="N129" s="33"/>
      <c r="O129" s="35"/>
      <c r="P129" s="41" t="s">
        <v>51</v>
      </c>
      <c r="Q129" s="39"/>
      <c r="R129" s="39"/>
      <c r="S129" s="39"/>
      <c r="T129" s="18">
        <f>(T128*1.35)/860</f>
        <v>17.659883720930235</v>
      </c>
    </row>
    <row r="131" spans="1:20" ht="15" customHeight="1">
      <c r="A131" s="56" t="s">
        <v>64</v>
      </c>
      <c r="B131" s="30"/>
      <c r="C131" s="5" t="s">
        <v>23</v>
      </c>
      <c r="D131" s="5"/>
      <c r="E131" s="2" t="s">
        <v>19</v>
      </c>
      <c r="F131" s="36">
        <v>2.5</v>
      </c>
      <c r="G131" s="16">
        <v>3</v>
      </c>
      <c r="H131" s="7">
        <f>F131*G131</f>
        <v>7.5</v>
      </c>
      <c r="I131" s="4">
        <v>1</v>
      </c>
      <c r="J131" s="3"/>
      <c r="K131" s="18">
        <f>H131*I131</f>
        <v>7.5</v>
      </c>
      <c r="L131" s="26">
        <v>500</v>
      </c>
      <c r="M131" s="13">
        <v>0.65</v>
      </c>
      <c r="N131" s="28"/>
      <c r="O131" s="28"/>
      <c r="P131" s="20"/>
      <c r="Q131" s="20"/>
      <c r="R131" s="19"/>
      <c r="S131" s="20"/>
      <c r="T131" s="18">
        <f>K131*L131*M131</f>
        <v>2437.5</v>
      </c>
    </row>
    <row r="132" spans="1:20" ht="15" customHeight="1">
      <c r="A132" s="49"/>
      <c r="B132" s="30"/>
      <c r="C132" s="5" t="s">
        <v>31</v>
      </c>
      <c r="D132" s="5"/>
      <c r="E132" s="2" t="s">
        <v>19</v>
      </c>
      <c r="F132" s="36">
        <v>39</v>
      </c>
      <c r="G132" s="16">
        <v>1</v>
      </c>
      <c r="H132" s="11">
        <f>F132*G132</f>
        <v>39</v>
      </c>
      <c r="I132" s="4">
        <v>1</v>
      </c>
      <c r="J132" s="3"/>
      <c r="K132" s="18">
        <f>H132*I132</f>
        <v>39</v>
      </c>
      <c r="L132" s="25"/>
      <c r="M132" s="25"/>
      <c r="N132" s="13">
        <v>0.4</v>
      </c>
      <c r="O132" s="26">
        <v>10</v>
      </c>
      <c r="P132" s="20"/>
      <c r="Q132" s="20"/>
      <c r="R132" s="20"/>
      <c r="S132" s="20"/>
      <c r="T132" s="18">
        <f>K132*N132*O132</f>
        <v>156</v>
      </c>
    </row>
    <row r="133" spans="1:20" ht="15" customHeight="1">
      <c r="A133" s="49"/>
      <c r="B133" s="30"/>
      <c r="C133" s="5" t="s">
        <v>32</v>
      </c>
      <c r="D133" s="27"/>
      <c r="E133" s="2" t="s">
        <v>19</v>
      </c>
      <c r="F133" s="36">
        <v>2.5</v>
      </c>
      <c r="G133" s="16">
        <v>4</v>
      </c>
      <c r="H133" s="11">
        <f>F133*G133</f>
        <v>10</v>
      </c>
      <c r="I133" s="4">
        <v>1</v>
      </c>
      <c r="J133" s="28"/>
      <c r="K133" s="18">
        <f>H133-J133</f>
        <v>10</v>
      </c>
      <c r="L133" s="25"/>
      <c r="M133" s="25"/>
      <c r="N133" s="13">
        <v>0.5</v>
      </c>
      <c r="O133" s="26">
        <v>10</v>
      </c>
      <c r="P133" s="19"/>
      <c r="Q133" s="20"/>
      <c r="R133" s="19"/>
      <c r="S133" s="20"/>
      <c r="T133" s="18">
        <f>K133*N133*O133</f>
        <v>50</v>
      </c>
    </row>
    <row r="134" spans="1:20" ht="15" customHeight="1">
      <c r="A134" s="49"/>
      <c r="B134" s="30"/>
      <c r="C134" s="5" t="s">
        <v>34</v>
      </c>
      <c r="D134" s="27"/>
      <c r="E134" s="2" t="s">
        <v>19</v>
      </c>
      <c r="F134" s="18">
        <f>F131</f>
        <v>2.5</v>
      </c>
      <c r="G134" s="11">
        <f>G131</f>
        <v>3</v>
      </c>
      <c r="H134" s="7">
        <f>F134*G134</f>
        <v>7.5</v>
      </c>
      <c r="I134" s="4">
        <v>1</v>
      </c>
      <c r="J134" s="28"/>
      <c r="K134" s="18">
        <f>H134</f>
        <v>7.5</v>
      </c>
      <c r="L134" s="25"/>
      <c r="M134" s="25"/>
      <c r="N134" s="13">
        <v>3.5</v>
      </c>
      <c r="O134" s="26">
        <v>12</v>
      </c>
      <c r="P134" s="19"/>
      <c r="Q134" s="20"/>
      <c r="R134" s="19"/>
      <c r="S134" s="20"/>
      <c r="T134" s="18">
        <f>K134*N134*O134</f>
        <v>315</v>
      </c>
    </row>
    <row r="135" spans="1:20" ht="15" customHeight="1">
      <c r="A135" s="49"/>
      <c r="B135" s="30"/>
      <c r="C135" s="5" t="s">
        <v>35</v>
      </c>
      <c r="D135" s="27"/>
      <c r="E135" s="2" t="s">
        <v>19</v>
      </c>
      <c r="F135" s="19"/>
      <c r="G135" s="25"/>
      <c r="H135" s="25"/>
      <c r="I135" s="20"/>
      <c r="J135" s="28"/>
      <c r="K135" s="19"/>
      <c r="L135" s="25"/>
      <c r="M135" s="25"/>
      <c r="N135" s="28"/>
      <c r="O135" s="19"/>
      <c r="P135" s="24">
        <v>130</v>
      </c>
      <c r="Q135" s="24">
        <v>4</v>
      </c>
      <c r="R135" s="20"/>
      <c r="S135" s="20"/>
      <c r="T135" s="18">
        <f>P135*Q135</f>
        <v>520</v>
      </c>
    </row>
    <row r="136" spans="1:20" ht="15" customHeight="1">
      <c r="A136" s="49"/>
      <c r="B136" s="30"/>
      <c r="C136" s="5" t="s">
        <v>39</v>
      </c>
      <c r="D136" s="27"/>
      <c r="E136" s="2" t="s">
        <v>19</v>
      </c>
      <c r="F136" s="18">
        <f>F132</f>
        <v>39</v>
      </c>
      <c r="G136" s="11">
        <f>G132</f>
        <v>1</v>
      </c>
      <c r="H136" s="11">
        <f>F136*G136</f>
        <v>39</v>
      </c>
      <c r="I136" s="4">
        <v>1</v>
      </c>
      <c r="J136" s="3"/>
      <c r="K136" s="18">
        <f>H136*I136</f>
        <v>39</v>
      </c>
      <c r="L136" s="25"/>
      <c r="M136" s="25"/>
      <c r="N136" s="28"/>
      <c r="O136" s="28"/>
      <c r="P136" s="20"/>
      <c r="Q136" s="20"/>
      <c r="R136" s="19"/>
      <c r="S136" s="20"/>
      <c r="T136" s="18">
        <f>K136*40</f>
        <v>1560</v>
      </c>
    </row>
    <row r="137" spans="1:20" ht="15" customHeight="1">
      <c r="A137" s="49"/>
      <c r="B137" s="30"/>
      <c r="C137" s="5" t="s">
        <v>41</v>
      </c>
      <c r="D137" s="29">
        <v>0.25</v>
      </c>
      <c r="E137" s="2" t="s">
        <v>40</v>
      </c>
      <c r="F137" s="19"/>
      <c r="G137" s="25"/>
      <c r="H137" s="25"/>
      <c r="I137" s="4">
        <v>1</v>
      </c>
      <c r="J137" s="3"/>
      <c r="K137" s="25"/>
      <c r="L137" s="25"/>
      <c r="M137" s="25"/>
      <c r="N137" s="28"/>
      <c r="O137" s="28"/>
      <c r="P137" s="20"/>
      <c r="Q137" s="20"/>
      <c r="R137" s="19"/>
      <c r="S137" s="20"/>
      <c r="T137" s="18">
        <f>I137*430</f>
        <v>430</v>
      </c>
    </row>
    <row r="138" spans="1:20" ht="15" customHeight="1">
      <c r="A138" s="49"/>
      <c r="B138" s="30"/>
      <c r="C138" s="5" t="s">
        <v>43</v>
      </c>
      <c r="D138" s="27"/>
      <c r="E138" s="2"/>
      <c r="F138" s="18">
        <f>F132</f>
        <v>39</v>
      </c>
      <c r="G138" s="11">
        <f>G132</f>
        <v>1</v>
      </c>
      <c r="H138" s="11">
        <f>F138*G138</f>
        <v>39</v>
      </c>
      <c r="I138" s="20"/>
      <c r="J138" s="28"/>
      <c r="K138" s="25"/>
      <c r="L138" s="25"/>
      <c r="M138" s="25"/>
      <c r="N138" s="28"/>
      <c r="O138" s="28"/>
      <c r="P138" s="20"/>
      <c r="Q138" s="11">
        <f>H138/15</f>
        <v>2.6</v>
      </c>
      <c r="R138" s="25"/>
      <c r="S138" s="18">
        <f>Q138*35</f>
        <v>91</v>
      </c>
      <c r="T138" s="18">
        <f>(T140*1000)-SUM(T131:T137)</f>
        <v>5990.802325581395</v>
      </c>
    </row>
    <row r="139" spans="1:20" ht="15" customHeight="1">
      <c r="A139" s="49"/>
      <c r="B139" s="30"/>
      <c r="C139" s="16" t="s">
        <v>49</v>
      </c>
      <c r="D139" s="36">
        <v>20</v>
      </c>
      <c r="E139" s="4" t="s">
        <v>48</v>
      </c>
      <c r="F139" s="4">
        <v>35</v>
      </c>
      <c r="G139" s="5" t="s">
        <v>50</v>
      </c>
      <c r="H139" s="18">
        <f>F139-D139</f>
        <v>15</v>
      </c>
      <c r="I139" s="19"/>
      <c r="J139" s="25"/>
      <c r="K139" s="20"/>
      <c r="L139" s="20"/>
      <c r="M139" s="20"/>
      <c r="N139" s="20"/>
      <c r="O139" s="2"/>
      <c r="P139" s="51" t="s">
        <v>52</v>
      </c>
      <c r="Q139" s="38"/>
      <c r="R139" s="38"/>
      <c r="S139" s="38"/>
      <c r="T139" s="36">
        <v>7300</v>
      </c>
    </row>
    <row r="140" spans="1:20" ht="15" customHeight="1">
      <c r="A140" s="49"/>
      <c r="B140" s="30"/>
      <c r="C140" s="31"/>
      <c r="D140" s="32"/>
      <c r="E140" s="33"/>
      <c r="F140" s="33"/>
      <c r="G140" s="33"/>
      <c r="H140" s="33"/>
      <c r="I140" s="34"/>
      <c r="J140" s="32"/>
      <c r="K140" s="33"/>
      <c r="L140" s="33"/>
      <c r="M140" s="33"/>
      <c r="N140" s="33"/>
      <c r="O140" s="35"/>
      <c r="P140" s="41" t="s">
        <v>51</v>
      </c>
      <c r="Q140" s="39"/>
      <c r="R140" s="39"/>
      <c r="S140" s="39"/>
      <c r="T140" s="18">
        <f>(T139*1.35)/860</f>
        <v>11.459302325581396</v>
      </c>
    </row>
    <row r="142" spans="1:20" ht="15" customHeight="1">
      <c r="A142" s="56" t="s">
        <v>65</v>
      </c>
      <c r="B142" s="30"/>
      <c r="C142" s="5" t="s">
        <v>23</v>
      </c>
      <c r="D142" s="5"/>
      <c r="E142" s="2" t="s">
        <v>19</v>
      </c>
      <c r="F142" s="36">
        <v>51</v>
      </c>
      <c r="G142" s="16">
        <v>3</v>
      </c>
      <c r="H142" s="7">
        <f>F142*G142</f>
        <v>153</v>
      </c>
      <c r="I142" s="4">
        <v>1</v>
      </c>
      <c r="J142" s="3"/>
      <c r="K142" s="18">
        <f>H142*I142</f>
        <v>153</v>
      </c>
      <c r="L142" s="26">
        <v>500</v>
      </c>
      <c r="M142" s="13">
        <v>0.65</v>
      </c>
      <c r="N142" s="28"/>
      <c r="O142" s="28"/>
      <c r="P142" s="20"/>
      <c r="Q142" s="20"/>
      <c r="R142" s="19"/>
      <c r="S142" s="20"/>
      <c r="T142" s="18">
        <f>K142*L142*M142</f>
        <v>49725</v>
      </c>
    </row>
    <row r="143" spans="1:20" ht="15" customHeight="1">
      <c r="A143" s="49"/>
      <c r="B143" s="30"/>
      <c r="C143" s="5" t="s">
        <v>31</v>
      </c>
      <c r="D143" s="5"/>
      <c r="E143" s="2" t="s">
        <v>19</v>
      </c>
      <c r="F143" s="36">
        <v>523</v>
      </c>
      <c r="G143" s="16">
        <v>1</v>
      </c>
      <c r="H143" s="11">
        <f>F143*G143</f>
        <v>523</v>
      </c>
      <c r="I143" s="4">
        <v>1</v>
      </c>
      <c r="J143" s="3"/>
      <c r="K143" s="18">
        <f>H143*I143</f>
        <v>523</v>
      </c>
      <c r="L143" s="25"/>
      <c r="M143" s="25"/>
      <c r="N143" s="13">
        <v>0.4</v>
      </c>
      <c r="O143" s="26">
        <v>10</v>
      </c>
      <c r="P143" s="20"/>
      <c r="Q143" s="20"/>
      <c r="R143" s="20"/>
      <c r="S143" s="20"/>
      <c r="T143" s="18">
        <f>K143*N143*O143</f>
        <v>2092</v>
      </c>
    </row>
    <row r="144" spans="1:20" ht="15" customHeight="1">
      <c r="A144" s="49"/>
      <c r="B144" s="30"/>
      <c r="C144" s="5" t="s">
        <v>32</v>
      </c>
      <c r="D144" s="27"/>
      <c r="E144" s="2" t="s">
        <v>19</v>
      </c>
      <c r="F144" s="36">
        <v>80</v>
      </c>
      <c r="G144" s="16">
        <v>4</v>
      </c>
      <c r="H144" s="11">
        <f>F144*G144</f>
        <v>320</v>
      </c>
      <c r="I144" s="4">
        <v>1</v>
      </c>
      <c r="J144" s="28"/>
      <c r="K144" s="18">
        <f>H144-J144</f>
        <v>320</v>
      </c>
      <c r="L144" s="25"/>
      <c r="M144" s="25"/>
      <c r="N144" s="13">
        <v>0.5</v>
      </c>
      <c r="O144" s="26">
        <v>10</v>
      </c>
      <c r="P144" s="19"/>
      <c r="Q144" s="20"/>
      <c r="R144" s="19"/>
      <c r="S144" s="20"/>
      <c r="T144" s="18">
        <f>K144*N144*O144</f>
        <v>1600</v>
      </c>
    </row>
    <row r="145" spans="1:20" ht="15" customHeight="1">
      <c r="A145" s="49"/>
      <c r="B145" s="30"/>
      <c r="C145" s="5" t="s">
        <v>34</v>
      </c>
      <c r="D145" s="27"/>
      <c r="E145" s="2" t="s">
        <v>19</v>
      </c>
      <c r="F145" s="18">
        <f>F142</f>
        <v>51</v>
      </c>
      <c r="G145" s="11">
        <f>G142</f>
        <v>3</v>
      </c>
      <c r="H145" s="7">
        <f>F145*G145</f>
        <v>153</v>
      </c>
      <c r="I145" s="4">
        <v>1</v>
      </c>
      <c r="J145" s="28"/>
      <c r="K145" s="18">
        <f>H145</f>
        <v>153</v>
      </c>
      <c r="L145" s="25"/>
      <c r="M145" s="25"/>
      <c r="N145" s="13">
        <v>3.5</v>
      </c>
      <c r="O145" s="26">
        <v>12</v>
      </c>
      <c r="P145" s="19"/>
      <c r="Q145" s="20"/>
      <c r="R145" s="19"/>
      <c r="S145" s="20"/>
      <c r="T145" s="18">
        <f>K145*N145*O145</f>
        <v>6426</v>
      </c>
    </row>
    <row r="146" spans="1:20" ht="15" customHeight="1">
      <c r="A146" s="49"/>
      <c r="B146" s="30"/>
      <c r="C146" s="5" t="s">
        <v>35</v>
      </c>
      <c r="D146" s="27"/>
      <c r="E146" s="2" t="s">
        <v>19</v>
      </c>
      <c r="F146" s="19"/>
      <c r="G146" s="25"/>
      <c r="H146" s="25"/>
      <c r="I146" s="20"/>
      <c r="J146" s="28"/>
      <c r="K146" s="19"/>
      <c r="L146" s="25"/>
      <c r="M146" s="25"/>
      <c r="N146" s="28"/>
      <c r="O146" s="19"/>
      <c r="P146" s="24">
        <v>130</v>
      </c>
      <c r="Q146" s="24">
        <v>4</v>
      </c>
      <c r="R146" s="20"/>
      <c r="S146" s="20"/>
      <c r="T146" s="18">
        <f>P146*Q146</f>
        <v>520</v>
      </c>
    </row>
    <row r="147" spans="1:20" ht="15" customHeight="1">
      <c r="A147" s="49"/>
      <c r="B147" s="30"/>
      <c r="C147" s="5" t="s">
        <v>39</v>
      </c>
      <c r="D147" s="27"/>
      <c r="E147" s="2" t="s">
        <v>19</v>
      </c>
      <c r="F147" s="18">
        <f>F143</f>
        <v>523</v>
      </c>
      <c r="G147" s="11">
        <f>G143</f>
        <v>1</v>
      </c>
      <c r="H147" s="11">
        <f>F147*G147</f>
        <v>523</v>
      </c>
      <c r="I147" s="4">
        <v>1</v>
      </c>
      <c r="J147" s="3"/>
      <c r="K147" s="18">
        <f>H147*I147</f>
        <v>523</v>
      </c>
      <c r="L147" s="25"/>
      <c r="M147" s="25"/>
      <c r="N147" s="28"/>
      <c r="O147" s="28"/>
      <c r="P147" s="20"/>
      <c r="Q147" s="20"/>
      <c r="R147" s="19"/>
      <c r="S147" s="20"/>
      <c r="T147" s="18">
        <f>K147*40</f>
        <v>20920</v>
      </c>
    </row>
    <row r="148" spans="1:20" ht="15" customHeight="1">
      <c r="A148" s="49"/>
      <c r="B148" s="30"/>
      <c r="C148" s="5" t="s">
        <v>41</v>
      </c>
      <c r="D148" s="29">
        <v>0.25</v>
      </c>
      <c r="E148" s="2" t="s">
        <v>40</v>
      </c>
      <c r="F148" s="19"/>
      <c r="G148" s="25"/>
      <c r="H148" s="25"/>
      <c r="I148" s="4">
        <v>1</v>
      </c>
      <c r="J148" s="3"/>
      <c r="K148" s="25"/>
      <c r="L148" s="25"/>
      <c r="M148" s="25"/>
      <c r="N148" s="28"/>
      <c r="O148" s="28"/>
      <c r="P148" s="20"/>
      <c r="Q148" s="20"/>
      <c r="R148" s="19"/>
      <c r="S148" s="20"/>
      <c r="T148" s="18">
        <f>I148*430</f>
        <v>430</v>
      </c>
    </row>
    <row r="149" spans="1:20" ht="15" customHeight="1">
      <c r="A149" s="49"/>
      <c r="B149" s="30"/>
      <c r="C149" s="5" t="s">
        <v>43</v>
      </c>
      <c r="D149" s="27"/>
      <c r="E149" s="2"/>
      <c r="F149" s="18">
        <f>F143</f>
        <v>523</v>
      </c>
      <c r="G149" s="11">
        <f>G143</f>
        <v>1</v>
      </c>
      <c r="H149" s="11">
        <f>F149*G149</f>
        <v>523</v>
      </c>
      <c r="I149" s="20"/>
      <c r="J149" s="28"/>
      <c r="K149" s="25"/>
      <c r="L149" s="25"/>
      <c r="M149" s="25"/>
      <c r="N149" s="28"/>
      <c r="O149" s="28"/>
      <c r="P149" s="20"/>
      <c r="Q149" s="11">
        <f>H149/15</f>
        <v>34.86666666666667</v>
      </c>
      <c r="R149" s="25"/>
      <c r="S149" s="18">
        <f>Q149*35</f>
        <v>1220.3333333333333</v>
      </c>
      <c r="T149" s="18">
        <f>(T151*1000)-SUM(T142:T148)</f>
        <v>23696.883720930244</v>
      </c>
    </row>
    <row r="150" spans="1:20" ht="15" customHeight="1">
      <c r="A150" s="49"/>
      <c r="B150" s="30"/>
      <c r="C150" s="16" t="s">
        <v>49</v>
      </c>
      <c r="D150" s="36">
        <v>20</v>
      </c>
      <c r="E150" s="4" t="s">
        <v>48</v>
      </c>
      <c r="F150" s="4">
        <v>35</v>
      </c>
      <c r="G150" s="5" t="s">
        <v>50</v>
      </c>
      <c r="H150" s="18">
        <f>F150-D150</f>
        <v>15</v>
      </c>
      <c r="I150" s="19"/>
      <c r="J150" s="25"/>
      <c r="K150" s="20"/>
      <c r="L150" s="20"/>
      <c r="M150" s="20"/>
      <c r="N150" s="20"/>
      <c r="O150" s="2"/>
      <c r="P150" s="51" t="s">
        <v>52</v>
      </c>
      <c r="Q150" s="38"/>
      <c r="R150" s="38"/>
      <c r="S150" s="38"/>
      <c r="T150" s="36">
        <v>67150</v>
      </c>
    </row>
    <row r="151" spans="1:20" ht="15" customHeight="1">
      <c r="A151" s="49"/>
      <c r="B151" s="30"/>
      <c r="C151" s="31"/>
      <c r="D151" s="32"/>
      <c r="E151" s="33"/>
      <c r="F151" s="33"/>
      <c r="G151" s="33"/>
      <c r="H151" s="33"/>
      <c r="I151" s="34"/>
      <c r="J151" s="32"/>
      <c r="K151" s="33"/>
      <c r="L151" s="33"/>
      <c r="M151" s="33"/>
      <c r="N151" s="33"/>
      <c r="O151" s="35"/>
      <c r="P151" s="41" t="s">
        <v>51</v>
      </c>
      <c r="Q151" s="39"/>
      <c r="R151" s="39"/>
      <c r="S151" s="39"/>
      <c r="T151" s="18">
        <f>(T150*1.35)/860</f>
        <v>105.40988372093024</v>
      </c>
    </row>
    <row r="153" spans="1:20" ht="15" customHeight="1">
      <c r="A153" s="56" t="s">
        <v>66</v>
      </c>
      <c r="B153" s="30"/>
      <c r="C153" s="5" t="s">
        <v>23</v>
      </c>
      <c r="D153" s="5"/>
      <c r="E153" s="2" t="s">
        <v>19</v>
      </c>
      <c r="F153" s="36">
        <v>6.5</v>
      </c>
      <c r="G153" s="16">
        <v>3</v>
      </c>
      <c r="H153" s="7">
        <f>F153*G153</f>
        <v>19.5</v>
      </c>
      <c r="I153" s="4">
        <v>1</v>
      </c>
      <c r="J153" s="3"/>
      <c r="K153" s="18">
        <f>H153*I153</f>
        <v>19.5</v>
      </c>
      <c r="L153" s="26">
        <v>500</v>
      </c>
      <c r="M153" s="13">
        <v>0.65</v>
      </c>
      <c r="N153" s="28"/>
      <c r="O153" s="28"/>
      <c r="P153" s="20"/>
      <c r="Q153" s="20"/>
      <c r="R153" s="19"/>
      <c r="S153" s="20"/>
      <c r="T153" s="18">
        <f>K153*L153*M153</f>
        <v>6337.5</v>
      </c>
    </row>
    <row r="154" spans="1:20" ht="15" customHeight="1">
      <c r="A154" s="49"/>
      <c r="B154" s="30"/>
      <c r="C154" s="5" t="s">
        <v>31</v>
      </c>
      <c r="D154" s="5"/>
      <c r="E154" s="2" t="s">
        <v>19</v>
      </c>
      <c r="F154" s="36">
        <v>84</v>
      </c>
      <c r="G154" s="16">
        <v>1</v>
      </c>
      <c r="H154" s="11">
        <f>F154*G154</f>
        <v>84</v>
      </c>
      <c r="I154" s="4">
        <v>1</v>
      </c>
      <c r="J154" s="3"/>
      <c r="K154" s="18">
        <f>H154*I154</f>
        <v>84</v>
      </c>
      <c r="L154" s="25"/>
      <c r="M154" s="25"/>
      <c r="N154" s="13">
        <v>0.4</v>
      </c>
      <c r="O154" s="26">
        <v>10</v>
      </c>
      <c r="P154" s="20"/>
      <c r="Q154" s="20"/>
      <c r="R154" s="20"/>
      <c r="S154" s="20"/>
      <c r="T154" s="18">
        <f>K154*N154*O154</f>
        <v>336</v>
      </c>
    </row>
    <row r="155" spans="1:20" ht="15" customHeight="1">
      <c r="A155" s="49"/>
      <c r="B155" s="30"/>
      <c r="C155" s="5" t="s">
        <v>32</v>
      </c>
      <c r="D155" s="27"/>
      <c r="E155" s="2" t="s">
        <v>19</v>
      </c>
      <c r="F155" s="36">
        <v>29</v>
      </c>
      <c r="G155" s="16">
        <v>4</v>
      </c>
      <c r="H155" s="11">
        <f>F155*G155</f>
        <v>116</v>
      </c>
      <c r="I155" s="4">
        <v>1</v>
      </c>
      <c r="J155" s="28"/>
      <c r="K155" s="18">
        <f>H155-J155</f>
        <v>116</v>
      </c>
      <c r="L155" s="25"/>
      <c r="M155" s="25"/>
      <c r="N155" s="13">
        <v>0.5</v>
      </c>
      <c r="O155" s="26">
        <v>10</v>
      </c>
      <c r="P155" s="19"/>
      <c r="Q155" s="20"/>
      <c r="R155" s="19"/>
      <c r="S155" s="20"/>
      <c r="T155" s="18">
        <f>K155*N155*O155</f>
        <v>580</v>
      </c>
    </row>
    <row r="156" spans="1:20" ht="15" customHeight="1">
      <c r="A156" s="49"/>
      <c r="B156" s="30"/>
      <c r="C156" s="5" t="s">
        <v>34</v>
      </c>
      <c r="D156" s="27"/>
      <c r="E156" s="2" t="s">
        <v>19</v>
      </c>
      <c r="F156" s="18">
        <f>F153</f>
        <v>6.5</v>
      </c>
      <c r="G156" s="11">
        <f>G153</f>
        <v>3</v>
      </c>
      <c r="H156" s="7">
        <f>F156*G156</f>
        <v>19.5</v>
      </c>
      <c r="I156" s="4">
        <v>1</v>
      </c>
      <c r="J156" s="28"/>
      <c r="K156" s="18">
        <f>H156</f>
        <v>19.5</v>
      </c>
      <c r="L156" s="25"/>
      <c r="M156" s="25"/>
      <c r="N156" s="13">
        <v>3.5</v>
      </c>
      <c r="O156" s="26">
        <v>12</v>
      </c>
      <c r="P156" s="19"/>
      <c r="Q156" s="20"/>
      <c r="R156" s="19"/>
      <c r="S156" s="20"/>
      <c r="T156" s="18">
        <f>K156*N156*O156</f>
        <v>819</v>
      </c>
    </row>
    <row r="157" spans="1:20" ht="15" customHeight="1">
      <c r="A157" s="49"/>
      <c r="B157" s="30"/>
      <c r="C157" s="5" t="s">
        <v>35</v>
      </c>
      <c r="D157" s="27"/>
      <c r="E157" s="2" t="s">
        <v>19</v>
      </c>
      <c r="F157" s="19"/>
      <c r="G157" s="25"/>
      <c r="H157" s="25"/>
      <c r="I157" s="20"/>
      <c r="J157" s="28"/>
      <c r="K157" s="19"/>
      <c r="L157" s="25"/>
      <c r="M157" s="25"/>
      <c r="N157" s="28"/>
      <c r="O157" s="19"/>
      <c r="P157" s="24">
        <v>130</v>
      </c>
      <c r="Q157" s="24">
        <v>4</v>
      </c>
      <c r="R157" s="20"/>
      <c r="S157" s="20"/>
      <c r="T157" s="18">
        <f>P157*Q157</f>
        <v>520</v>
      </c>
    </row>
    <row r="158" spans="1:20" ht="15" customHeight="1">
      <c r="A158" s="49"/>
      <c r="B158" s="30"/>
      <c r="C158" s="5" t="s">
        <v>39</v>
      </c>
      <c r="D158" s="27"/>
      <c r="E158" s="2" t="s">
        <v>19</v>
      </c>
      <c r="F158" s="18">
        <f>F154</f>
        <v>84</v>
      </c>
      <c r="G158" s="11">
        <f>G154</f>
        <v>1</v>
      </c>
      <c r="H158" s="11">
        <f>F158*G158</f>
        <v>84</v>
      </c>
      <c r="I158" s="4">
        <v>1</v>
      </c>
      <c r="J158" s="3"/>
      <c r="K158" s="18">
        <f>H158*I158</f>
        <v>84</v>
      </c>
      <c r="L158" s="25"/>
      <c r="M158" s="25"/>
      <c r="N158" s="28"/>
      <c r="O158" s="28"/>
      <c r="P158" s="20"/>
      <c r="Q158" s="20"/>
      <c r="R158" s="19"/>
      <c r="S158" s="20"/>
      <c r="T158" s="18">
        <f>K158*40</f>
        <v>3360</v>
      </c>
    </row>
    <row r="159" spans="1:20" ht="15" customHeight="1">
      <c r="A159" s="49"/>
      <c r="B159" s="30"/>
      <c r="C159" s="5" t="s">
        <v>41</v>
      </c>
      <c r="D159" s="29">
        <v>0.25</v>
      </c>
      <c r="E159" s="2" t="s">
        <v>40</v>
      </c>
      <c r="F159" s="19"/>
      <c r="G159" s="25"/>
      <c r="H159" s="25"/>
      <c r="I159" s="4">
        <v>1</v>
      </c>
      <c r="J159" s="3"/>
      <c r="K159" s="25"/>
      <c r="L159" s="25"/>
      <c r="M159" s="25"/>
      <c r="N159" s="28"/>
      <c r="O159" s="28"/>
      <c r="P159" s="20"/>
      <c r="Q159" s="20"/>
      <c r="R159" s="19"/>
      <c r="S159" s="20"/>
      <c r="T159" s="18">
        <f>I159*430</f>
        <v>430</v>
      </c>
    </row>
    <row r="160" spans="1:20" ht="15" customHeight="1">
      <c r="A160" s="49"/>
      <c r="B160" s="30"/>
      <c r="C160" s="5" t="s">
        <v>43</v>
      </c>
      <c r="D160" s="27"/>
      <c r="E160" s="2"/>
      <c r="F160" s="18">
        <f>F154</f>
        <v>84</v>
      </c>
      <c r="G160" s="11">
        <f>G154</f>
        <v>1</v>
      </c>
      <c r="H160" s="11">
        <f>F160*G160</f>
        <v>84</v>
      </c>
      <c r="I160" s="20"/>
      <c r="J160" s="28"/>
      <c r="K160" s="25"/>
      <c r="L160" s="25"/>
      <c r="M160" s="25"/>
      <c r="N160" s="28"/>
      <c r="O160" s="28"/>
      <c r="P160" s="20"/>
      <c r="Q160" s="11">
        <f>H160/15</f>
        <v>5.6</v>
      </c>
      <c r="R160" s="25"/>
      <c r="S160" s="18">
        <f>Q160*35</f>
        <v>196</v>
      </c>
      <c r="T160" s="18">
        <f>(T162*1000)-SUM(T153:T159)</f>
        <v>6219.244186046515</v>
      </c>
    </row>
    <row r="161" spans="1:20" ht="15" customHeight="1">
      <c r="A161" s="49"/>
      <c r="B161" s="30"/>
      <c r="C161" s="16" t="s">
        <v>49</v>
      </c>
      <c r="D161" s="36">
        <v>20</v>
      </c>
      <c r="E161" s="4" t="s">
        <v>48</v>
      </c>
      <c r="F161" s="4">
        <v>35</v>
      </c>
      <c r="G161" s="5" t="s">
        <v>50</v>
      </c>
      <c r="H161" s="18">
        <f>F161-D161</f>
        <v>15</v>
      </c>
      <c r="I161" s="19"/>
      <c r="J161" s="25"/>
      <c r="K161" s="20"/>
      <c r="L161" s="20"/>
      <c r="M161" s="20"/>
      <c r="N161" s="20"/>
      <c r="O161" s="2"/>
      <c r="P161" s="51" t="s">
        <v>52</v>
      </c>
      <c r="Q161" s="38"/>
      <c r="R161" s="38"/>
      <c r="S161" s="38"/>
      <c r="T161" s="36">
        <v>11850</v>
      </c>
    </row>
    <row r="162" spans="1:20" ht="15" customHeight="1">
      <c r="A162" s="49"/>
      <c r="B162" s="30"/>
      <c r="C162" s="31"/>
      <c r="D162" s="32"/>
      <c r="E162" s="33"/>
      <c r="F162" s="33"/>
      <c r="G162" s="33"/>
      <c r="H162" s="33"/>
      <c r="I162" s="34"/>
      <c r="J162" s="32"/>
      <c r="K162" s="33"/>
      <c r="L162" s="33"/>
      <c r="M162" s="33"/>
      <c r="N162" s="33"/>
      <c r="O162" s="35"/>
      <c r="P162" s="41" t="s">
        <v>51</v>
      </c>
      <c r="Q162" s="39"/>
      <c r="R162" s="39"/>
      <c r="S162" s="39"/>
      <c r="T162" s="18">
        <f>(T161*1.35)/860</f>
        <v>18.601744186046513</v>
      </c>
    </row>
    <row r="164" spans="1:20" ht="15" customHeight="1">
      <c r="A164" s="56" t="s">
        <v>67</v>
      </c>
      <c r="B164" s="30"/>
      <c r="C164" s="5" t="s">
        <v>23</v>
      </c>
      <c r="D164" s="5"/>
      <c r="E164" s="2" t="s">
        <v>19</v>
      </c>
      <c r="F164" s="36">
        <v>2.5</v>
      </c>
      <c r="G164" s="16">
        <v>3</v>
      </c>
      <c r="H164" s="7">
        <f>F164*G164</f>
        <v>7.5</v>
      </c>
      <c r="I164" s="4">
        <v>1</v>
      </c>
      <c r="J164" s="3"/>
      <c r="K164" s="18">
        <f>H164*I164</f>
        <v>7.5</v>
      </c>
      <c r="L164" s="26">
        <v>500</v>
      </c>
      <c r="M164" s="13">
        <v>0.65</v>
      </c>
      <c r="N164" s="28"/>
      <c r="O164" s="28"/>
      <c r="P164" s="20"/>
      <c r="Q164" s="20"/>
      <c r="R164" s="19"/>
      <c r="S164" s="20"/>
      <c r="T164" s="18">
        <f>K164*L164*M164</f>
        <v>2437.5</v>
      </c>
    </row>
    <row r="165" spans="1:20" ht="15" customHeight="1">
      <c r="A165" s="49"/>
      <c r="B165" s="30"/>
      <c r="C165" s="5" t="s">
        <v>31</v>
      </c>
      <c r="D165" s="5"/>
      <c r="E165" s="2" t="s">
        <v>19</v>
      </c>
      <c r="F165" s="36">
        <v>39</v>
      </c>
      <c r="G165" s="16">
        <v>1</v>
      </c>
      <c r="H165" s="11">
        <f>F165*G165</f>
        <v>39</v>
      </c>
      <c r="I165" s="4">
        <v>1</v>
      </c>
      <c r="J165" s="3"/>
      <c r="K165" s="18">
        <f>H165*I165</f>
        <v>39</v>
      </c>
      <c r="L165" s="25"/>
      <c r="M165" s="25"/>
      <c r="N165" s="13">
        <v>0.4</v>
      </c>
      <c r="O165" s="26">
        <v>10</v>
      </c>
      <c r="P165" s="20"/>
      <c r="Q165" s="20"/>
      <c r="R165" s="20"/>
      <c r="S165" s="20"/>
      <c r="T165" s="18">
        <f>K165*N165*O165</f>
        <v>156</v>
      </c>
    </row>
    <row r="166" spans="1:20" ht="15" customHeight="1">
      <c r="A166" s="49"/>
      <c r="B166" s="30"/>
      <c r="C166" s="5" t="s">
        <v>32</v>
      </c>
      <c r="D166" s="27"/>
      <c r="E166" s="2" t="s">
        <v>19</v>
      </c>
      <c r="F166" s="36">
        <v>2.5</v>
      </c>
      <c r="G166" s="16">
        <v>4</v>
      </c>
      <c r="H166" s="11">
        <f>F166*G166</f>
        <v>10</v>
      </c>
      <c r="I166" s="4">
        <v>1</v>
      </c>
      <c r="J166" s="28"/>
      <c r="K166" s="18">
        <f>H166-J166</f>
        <v>10</v>
      </c>
      <c r="L166" s="25"/>
      <c r="M166" s="25"/>
      <c r="N166" s="13">
        <v>0.5</v>
      </c>
      <c r="O166" s="26">
        <v>10</v>
      </c>
      <c r="P166" s="19"/>
      <c r="Q166" s="20"/>
      <c r="R166" s="19"/>
      <c r="S166" s="20"/>
      <c r="T166" s="18">
        <f>K166*N166*O166</f>
        <v>50</v>
      </c>
    </row>
    <row r="167" spans="1:20" ht="15" customHeight="1">
      <c r="A167" s="49"/>
      <c r="B167" s="30"/>
      <c r="C167" s="5" t="s">
        <v>34</v>
      </c>
      <c r="D167" s="27"/>
      <c r="E167" s="2" t="s">
        <v>19</v>
      </c>
      <c r="F167" s="18">
        <f>F164</f>
        <v>2.5</v>
      </c>
      <c r="G167" s="11">
        <f>G164</f>
        <v>3</v>
      </c>
      <c r="H167" s="7">
        <f>F167*G167</f>
        <v>7.5</v>
      </c>
      <c r="I167" s="4">
        <v>1</v>
      </c>
      <c r="J167" s="28"/>
      <c r="K167" s="18">
        <f>H167</f>
        <v>7.5</v>
      </c>
      <c r="L167" s="25"/>
      <c r="M167" s="25"/>
      <c r="N167" s="13">
        <v>3.5</v>
      </c>
      <c r="O167" s="26">
        <v>12</v>
      </c>
      <c r="P167" s="19"/>
      <c r="Q167" s="20"/>
      <c r="R167" s="19"/>
      <c r="S167" s="20"/>
      <c r="T167" s="18">
        <f>K167*N167*O167</f>
        <v>315</v>
      </c>
    </row>
    <row r="168" spans="1:20" ht="15" customHeight="1">
      <c r="A168" s="49"/>
      <c r="B168" s="30"/>
      <c r="C168" s="5" t="s">
        <v>35</v>
      </c>
      <c r="D168" s="27"/>
      <c r="E168" s="2" t="s">
        <v>19</v>
      </c>
      <c r="F168" s="19"/>
      <c r="G168" s="25"/>
      <c r="H168" s="25"/>
      <c r="I168" s="20"/>
      <c r="J168" s="28"/>
      <c r="K168" s="19"/>
      <c r="L168" s="25"/>
      <c r="M168" s="25"/>
      <c r="N168" s="28"/>
      <c r="O168" s="19"/>
      <c r="P168" s="24">
        <v>130</v>
      </c>
      <c r="Q168" s="24">
        <v>4</v>
      </c>
      <c r="R168" s="20"/>
      <c r="S168" s="20"/>
      <c r="T168" s="18">
        <f>P168*Q168</f>
        <v>520</v>
      </c>
    </row>
    <row r="169" spans="1:20" ht="15" customHeight="1">
      <c r="A169" s="49"/>
      <c r="B169" s="30"/>
      <c r="C169" s="5" t="s">
        <v>39</v>
      </c>
      <c r="D169" s="27"/>
      <c r="E169" s="2" t="s">
        <v>19</v>
      </c>
      <c r="F169" s="18">
        <f>F165</f>
        <v>39</v>
      </c>
      <c r="G169" s="11">
        <f>G165</f>
        <v>1</v>
      </c>
      <c r="H169" s="11">
        <f>F169*G169</f>
        <v>39</v>
      </c>
      <c r="I169" s="4">
        <v>1</v>
      </c>
      <c r="J169" s="3"/>
      <c r="K169" s="18">
        <f>H169*I169</f>
        <v>39</v>
      </c>
      <c r="L169" s="25"/>
      <c r="M169" s="25"/>
      <c r="N169" s="28"/>
      <c r="O169" s="28"/>
      <c r="P169" s="20"/>
      <c r="Q169" s="20"/>
      <c r="R169" s="19"/>
      <c r="S169" s="20"/>
      <c r="T169" s="18">
        <f>K169*40</f>
        <v>1560</v>
      </c>
    </row>
    <row r="170" spans="1:20" ht="15" customHeight="1">
      <c r="A170" s="49"/>
      <c r="B170" s="30"/>
      <c r="C170" s="5" t="s">
        <v>41</v>
      </c>
      <c r="D170" s="29">
        <v>0.25</v>
      </c>
      <c r="E170" s="2" t="s">
        <v>40</v>
      </c>
      <c r="F170" s="19"/>
      <c r="G170" s="25"/>
      <c r="H170" s="25"/>
      <c r="I170" s="4">
        <v>1</v>
      </c>
      <c r="J170" s="3"/>
      <c r="K170" s="25"/>
      <c r="L170" s="25"/>
      <c r="M170" s="25"/>
      <c r="N170" s="28"/>
      <c r="O170" s="28"/>
      <c r="P170" s="20"/>
      <c r="Q170" s="20"/>
      <c r="R170" s="19"/>
      <c r="S170" s="20"/>
      <c r="T170" s="18">
        <f>I170*430</f>
        <v>430</v>
      </c>
    </row>
    <row r="171" spans="1:20" ht="15" customHeight="1">
      <c r="A171" s="49"/>
      <c r="B171" s="30"/>
      <c r="C171" s="5" t="s">
        <v>43</v>
      </c>
      <c r="D171" s="27"/>
      <c r="E171" s="2"/>
      <c r="F171" s="18">
        <f>F165</f>
        <v>39</v>
      </c>
      <c r="G171" s="11">
        <f>G165</f>
        <v>1</v>
      </c>
      <c r="H171" s="11">
        <f>F171*G171</f>
        <v>39</v>
      </c>
      <c r="I171" s="20"/>
      <c r="J171" s="28"/>
      <c r="K171" s="25"/>
      <c r="L171" s="25"/>
      <c r="M171" s="25"/>
      <c r="N171" s="28"/>
      <c r="O171" s="28"/>
      <c r="P171" s="20"/>
      <c r="Q171" s="11">
        <f>H171/15</f>
        <v>2.6</v>
      </c>
      <c r="R171" s="25"/>
      <c r="S171" s="18">
        <f>Q171*35</f>
        <v>91</v>
      </c>
      <c r="T171" s="18">
        <f>(T173*1000)-SUM(T164:T170)</f>
        <v>6210.569767441861</v>
      </c>
    </row>
    <row r="172" spans="1:20" ht="15" customHeight="1">
      <c r="A172" s="49"/>
      <c r="B172" s="30"/>
      <c r="C172" s="16" t="s">
        <v>49</v>
      </c>
      <c r="D172" s="36">
        <v>20</v>
      </c>
      <c r="E172" s="4" t="s">
        <v>48</v>
      </c>
      <c r="F172" s="4">
        <v>35</v>
      </c>
      <c r="G172" s="5" t="s">
        <v>50</v>
      </c>
      <c r="H172" s="18">
        <f>F172-D172</f>
        <v>15</v>
      </c>
      <c r="I172" s="19"/>
      <c r="J172" s="25"/>
      <c r="K172" s="20"/>
      <c r="L172" s="20"/>
      <c r="M172" s="20"/>
      <c r="N172" s="20"/>
      <c r="O172" s="2"/>
      <c r="P172" s="51" t="s">
        <v>52</v>
      </c>
      <c r="Q172" s="38"/>
      <c r="R172" s="38"/>
      <c r="S172" s="38"/>
      <c r="T172" s="36">
        <v>7440</v>
      </c>
    </row>
    <row r="173" spans="1:20" ht="15" customHeight="1">
      <c r="A173" s="49"/>
      <c r="B173" s="30"/>
      <c r="C173" s="31"/>
      <c r="D173" s="32"/>
      <c r="E173" s="33"/>
      <c r="F173" s="33"/>
      <c r="G173" s="33"/>
      <c r="H173" s="33"/>
      <c r="I173" s="34"/>
      <c r="J173" s="32"/>
      <c r="K173" s="33"/>
      <c r="L173" s="33"/>
      <c r="M173" s="33"/>
      <c r="N173" s="33"/>
      <c r="O173" s="35"/>
      <c r="P173" s="41" t="s">
        <v>51</v>
      </c>
      <c r="Q173" s="39"/>
      <c r="R173" s="39"/>
      <c r="S173" s="39"/>
      <c r="T173" s="18">
        <f>(T172*1.35)/860</f>
        <v>11.679069767441861</v>
      </c>
    </row>
    <row r="175" spans="1:20" ht="15" customHeight="1">
      <c r="A175" s="56" t="s">
        <v>68</v>
      </c>
      <c r="B175" s="30"/>
      <c r="C175" s="5" t="s">
        <v>23</v>
      </c>
      <c r="D175" s="5"/>
      <c r="E175" s="2" t="s">
        <v>19</v>
      </c>
      <c r="F175" s="36">
        <v>51</v>
      </c>
      <c r="G175" s="16">
        <v>3</v>
      </c>
      <c r="H175" s="7">
        <f>F175*G175</f>
        <v>153</v>
      </c>
      <c r="I175" s="4">
        <v>1</v>
      </c>
      <c r="J175" s="3"/>
      <c r="K175" s="18">
        <f>H175*I175</f>
        <v>153</v>
      </c>
      <c r="L175" s="26">
        <v>500</v>
      </c>
      <c r="M175" s="13">
        <v>0.65</v>
      </c>
      <c r="N175" s="28"/>
      <c r="O175" s="28"/>
      <c r="P175" s="20"/>
      <c r="Q175" s="20"/>
      <c r="R175" s="19"/>
      <c r="S175" s="20"/>
      <c r="T175" s="18">
        <f>K175*L175*M175</f>
        <v>49725</v>
      </c>
    </row>
    <row r="176" spans="1:20" ht="15" customHeight="1">
      <c r="A176" s="49"/>
      <c r="B176" s="30"/>
      <c r="C176" s="5" t="s">
        <v>31</v>
      </c>
      <c r="D176" s="5"/>
      <c r="E176" s="2" t="s">
        <v>19</v>
      </c>
      <c r="F176" s="36">
        <v>460</v>
      </c>
      <c r="G176" s="16">
        <v>1</v>
      </c>
      <c r="H176" s="11">
        <f>F176*G176</f>
        <v>460</v>
      </c>
      <c r="I176" s="4">
        <v>1</v>
      </c>
      <c r="J176" s="3"/>
      <c r="K176" s="18">
        <f>H176*I176</f>
        <v>460</v>
      </c>
      <c r="L176" s="25"/>
      <c r="M176" s="25"/>
      <c r="N176" s="13">
        <v>0.4</v>
      </c>
      <c r="O176" s="26">
        <v>10</v>
      </c>
      <c r="P176" s="20"/>
      <c r="Q176" s="20"/>
      <c r="R176" s="20"/>
      <c r="S176" s="20"/>
      <c r="T176" s="18">
        <f>K176*N176*O176</f>
        <v>1840</v>
      </c>
    </row>
    <row r="177" spans="1:20" ht="15" customHeight="1">
      <c r="A177" s="49"/>
      <c r="B177" s="30"/>
      <c r="C177" s="5" t="s">
        <v>32</v>
      </c>
      <c r="D177" s="27"/>
      <c r="E177" s="2" t="s">
        <v>19</v>
      </c>
      <c r="F177" s="36">
        <v>80</v>
      </c>
      <c r="G177" s="16">
        <v>4</v>
      </c>
      <c r="H177" s="11">
        <f>F177*G177</f>
        <v>320</v>
      </c>
      <c r="I177" s="4">
        <v>1</v>
      </c>
      <c r="J177" s="28"/>
      <c r="K177" s="18">
        <f>H177-J177</f>
        <v>320</v>
      </c>
      <c r="L177" s="25"/>
      <c r="M177" s="25"/>
      <c r="N177" s="13">
        <v>0.5</v>
      </c>
      <c r="O177" s="26">
        <v>10</v>
      </c>
      <c r="P177" s="19"/>
      <c r="Q177" s="20"/>
      <c r="R177" s="19"/>
      <c r="S177" s="20"/>
      <c r="T177" s="18">
        <f>K177*N177*O177</f>
        <v>1600</v>
      </c>
    </row>
    <row r="178" spans="1:20" ht="15" customHeight="1">
      <c r="A178" s="49"/>
      <c r="B178" s="30"/>
      <c r="C178" s="5" t="s">
        <v>34</v>
      </c>
      <c r="D178" s="27"/>
      <c r="E178" s="2" t="s">
        <v>19</v>
      </c>
      <c r="F178" s="18">
        <f>F175</f>
        <v>51</v>
      </c>
      <c r="G178" s="11">
        <f>G175</f>
        <v>3</v>
      </c>
      <c r="H178" s="7">
        <f>F178*G178</f>
        <v>153</v>
      </c>
      <c r="I178" s="4">
        <v>1</v>
      </c>
      <c r="J178" s="28"/>
      <c r="K178" s="18">
        <f>H178</f>
        <v>153</v>
      </c>
      <c r="L178" s="25"/>
      <c r="M178" s="25"/>
      <c r="N178" s="13">
        <v>3.5</v>
      </c>
      <c r="O178" s="26">
        <v>12</v>
      </c>
      <c r="P178" s="19"/>
      <c r="Q178" s="20"/>
      <c r="R178" s="19"/>
      <c r="S178" s="20"/>
      <c r="T178" s="18">
        <f>K178*N178*O178</f>
        <v>6426</v>
      </c>
    </row>
    <row r="179" spans="1:20" ht="15" customHeight="1">
      <c r="A179" s="49"/>
      <c r="B179" s="30"/>
      <c r="C179" s="5" t="s">
        <v>35</v>
      </c>
      <c r="D179" s="27"/>
      <c r="E179" s="2" t="s">
        <v>19</v>
      </c>
      <c r="F179" s="19"/>
      <c r="G179" s="25"/>
      <c r="H179" s="25"/>
      <c r="I179" s="20"/>
      <c r="J179" s="28"/>
      <c r="K179" s="19"/>
      <c r="L179" s="25"/>
      <c r="M179" s="25"/>
      <c r="N179" s="28"/>
      <c r="O179" s="19"/>
      <c r="P179" s="24">
        <v>130</v>
      </c>
      <c r="Q179" s="24">
        <v>4</v>
      </c>
      <c r="R179" s="20"/>
      <c r="S179" s="20"/>
      <c r="T179" s="18">
        <f>P179*Q179</f>
        <v>520</v>
      </c>
    </row>
    <row r="180" spans="1:20" ht="15" customHeight="1">
      <c r="A180" s="49"/>
      <c r="B180" s="30"/>
      <c r="C180" s="5" t="s">
        <v>39</v>
      </c>
      <c r="D180" s="27"/>
      <c r="E180" s="2" t="s">
        <v>19</v>
      </c>
      <c r="F180" s="18">
        <f>F176</f>
        <v>460</v>
      </c>
      <c r="G180" s="11">
        <f>G176</f>
        <v>1</v>
      </c>
      <c r="H180" s="11">
        <f>F180*G180</f>
        <v>460</v>
      </c>
      <c r="I180" s="4">
        <v>1</v>
      </c>
      <c r="J180" s="3"/>
      <c r="K180" s="18">
        <f>H180*I180</f>
        <v>460</v>
      </c>
      <c r="L180" s="25"/>
      <c r="M180" s="25"/>
      <c r="N180" s="28"/>
      <c r="O180" s="28"/>
      <c r="P180" s="20"/>
      <c r="Q180" s="20"/>
      <c r="R180" s="19"/>
      <c r="S180" s="20"/>
      <c r="T180" s="18">
        <f>K180*40</f>
        <v>18400</v>
      </c>
    </row>
    <row r="181" spans="1:20" ht="15" customHeight="1">
      <c r="A181" s="49"/>
      <c r="B181" s="30"/>
      <c r="C181" s="5" t="s">
        <v>41</v>
      </c>
      <c r="D181" s="29">
        <v>0.25</v>
      </c>
      <c r="E181" s="2" t="s">
        <v>40</v>
      </c>
      <c r="F181" s="19"/>
      <c r="G181" s="25"/>
      <c r="H181" s="25"/>
      <c r="I181" s="4">
        <v>1</v>
      </c>
      <c r="J181" s="3"/>
      <c r="K181" s="25"/>
      <c r="L181" s="25"/>
      <c r="M181" s="25"/>
      <c r="N181" s="28"/>
      <c r="O181" s="28"/>
      <c r="P181" s="20"/>
      <c r="Q181" s="20"/>
      <c r="R181" s="19"/>
      <c r="S181" s="20"/>
      <c r="T181" s="18">
        <f>I181*430</f>
        <v>430</v>
      </c>
    </row>
    <row r="182" spans="1:20" ht="15" customHeight="1">
      <c r="A182" s="49"/>
      <c r="B182" s="30"/>
      <c r="C182" s="5" t="s">
        <v>43</v>
      </c>
      <c r="D182" s="27"/>
      <c r="E182" s="2"/>
      <c r="F182" s="18">
        <f>F176</f>
        <v>460</v>
      </c>
      <c r="G182" s="11">
        <f>G176</f>
        <v>1</v>
      </c>
      <c r="H182" s="11">
        <f>F182*G182</f>
        <v>460</v>
      </c>
      <c r="I182" s="20"/>
      <c r="J182" s="28"/>
      <c r="K182" s="25"/>
      <c r="L182" s="25"/>
      <c r="M182" s="25"/>
      <c r="N182" s="28"/>
      <c r="O182" s="28"/>
      <c r="P182" s="20"/>
      <c r="Q182" s="11">
        <f>H182/15</f>
        <v>30.666666666666668</v>
      </c>
      <c r="R182" s="25"/>
      <c r="S182" s="18">
        <f>Q182*35</f>
        <v>1073.3333333333335</v>
      </c>
      <c r="T182" s="18">
        <f>(T184*1000)-SUM(T175:T181)</f>
        <v>26468.883720930244</v>
      </c>
    </row>
    <row r="183" spans="1:20" ht="15" customHeight="1">
      <c r="A183" s="49"/>
      <c r="B183" s="30"/>
      <c r="C183" s="16" t="s">
        <v>49</v>
      </c>
      <c r="D183" s="36">
        <v>20</v>
      </c>
      <c r="E183" s="4" t="s">
        <v>48</v>
      </c>
      <c r="F183" s="4">
        <v>35</v>
      </c>
      <c r="G183" s="5" t="s">
        <v>50</v>
      </c>
      <c r="H183" s="18">
        <f>F183-D183</f>
        <v>15</v>
      </c>
      <c r="I183" s="19"/>
      <c r="J183" s="25"/>
      <c r="K183" s="20"/>
      <c r="L183" s="20"/>
      <c r="M183" s="20"/>
      <c r="N183" s="20"/>
      <c r="O183" s="2"/>
      <c r="P183" s="51" t="s">
        <v>52</v>
      </c>
      <c r="Q183" s="38"/>
      <c r="R183" s="38"/>
      <c r="S183" s="38"/>
      <c r="T183" s="36">
        <v>67150</v>
      </c>
    </row>
    <row r="184" spans="1:20" ht="15" customHeight="1">
      <c r="A184" s="49"/>
      <c r="B184" s="30"/>
      <c r="C184" s="31"/>
      <c r="D184" s="32"/>
      <c r="E184" s="33"/>
      <c r="F184" s="33"/>
      <c r="G184" s="33"/>
      <c r="H184" s="33"/>
      <c r="I184" s="34"/>
      <c r="J184" s="32"/>
      <c r="K184" s="33"/>
      <c r="L184" s="33"/>
      <c r="M184" s="33"/>
      <c r="N184" s="33"/>
      <c r="O184" s="35"/>
      <c r="P184" s="41" t="s">
        <v>51</v>
      </c>
      <c r="Q184" s="39"/>
      <c r="R184" s="39"/>
      <c r="S184" s="39"/>
      <c r="T184" s="18">
        <f>(T183*1.35)/860</f>
        <v>105.40988372093024</v>
      </c>
    </row>
    <row r="186" spans="1:20" ht="15" customHeight="1">
      <c r="A186" s="56" t="s">
        <v>69</v>
      </c>
      <c r="B186" s="30"/>
      <c r="C186" s="5" t="s">
        <v>23</v>
      </c>
      <c r="D186" s="5"/>
      <c r="E186" s="2" t="s">
        <v>19</v>
      </c>
      <c r="F186" s="36">
        <v>6.5</v>
      </c>
      <c r="G186" s="16">
        <v>3</v>
      </c>
      <c r="H186" s="7">
        <f>F186*G186</f>
        <v>19.5</v>
      </c>
      <c r="I186" s="4">
        <v>1</v>
      </c>
      <c r="J186" s="3"/>
      <c r="K186" s="18">
        <f>H186*I186</f>
        <v>19.5</v>
      </c>
      <c r="L186" s="26">
        <v>500</v>
      </c>
      <c r="M186" s="13">
        <v>0.65</v>
      </c>
      <c r="N186" s="28"/>
      <c r="O186" s="28"/>
      <c r="P186" s="20"/>
      <c r="Q186" s="20"/>
      <c r="R186" s="19"/>
      <c r="S186" s="20"/>
      <c r="T186" s="18">
        <f>K186*L186*M186</f>
        <v>6337.5</v>
      </c>
    </row>
    <row r="187" spans="1:20" ht="15" customHeight="1">
      <c r="A187" s="49"/>
      <c r="B187" s="30"/>
      <c r="C187" s="5" t="s">
        <v>31</v>
      </c>
      <c r="D187" s="5"/>
      <c r="E187" s="2" t="s">
        <v>19</v>
      </c>
      <c r="F187" s="36">
        <v>84</v>
      </c>
      <c r="G187" s="16">
        <v>1</v>
      </c>
      <c r="H187" s="11">
        <f>F187*G187</f>
        <v>84</v>
      </c>
      <c r="I187" s="4">
        <v>1</v>
      </c>
      <c r="J187" s="3"/>
      <c r="K187" s="18">
        <f>H187*I187</f>
        <v>84</v>
      </c>
      <c r="L187" s="25"/>
      <c r="M187" s="25"/>
      <c r="N187" s="13">
        <v>0.4</v>
      </c>
      <c r="O187" s="26">
        <v>10</v>
      </c>
      <c r="P187" s="20"/>
      <c r="Q187" s="20"/>
      <c r="R187" s="20"/>
      <c r="S187" s="20"/>
      <c r="T187" s="18">
        <f>K187*N187*O187</f>
        <v>336</v>
      </c>
    </row>
    <row r="188" spans="1:20" ht="15" customHeight="1">
      <c r="A188" s="49"/>
      <c r="B188" s="30"/>
      <c r="C188" s="5" t="s">
        <v>32</v>
      </c>
      <c r="D188" s="27"/>
      <c r="E188" s="2" t="s">
        <v>19</v>
      </c>
      <c r="F188" s="36">
        <v>29</v>
      </c>
      <c r="G188" s="16">
        <v>4</v>
      </c>
      <c r="H188" s="11">
        <f>F188*G188</f>
        <v>116</v>
      </c>
      <c r="I188" s="4">
        <v>1</v>
      </c>
      <c r="J188" s="28"/>
      <c r="K188" s="18">
        <f>H188-J188</f>
        <v>116</v>
      </c>
      <c r="L188" s="25"/>
      <c r="M188" s="25"/>
      <c r="N188" s="13">
        <v>0.5</v>
      </c>
      <c r="O188" s="26">
        <v>10</v>
      </c>
      <c r="P188" s="19"/>
      <c r="Q188" s="20"/>
      <c r="R188" s="19"/>
      <c r="S188" s="20"/>
      <c r="T188" s="18">
        <f>K188*N188*O188</f>
        <v>580</v>
      </c>
    </row>
    <row r="189" spans="1:20" ht="15" customHeight="1">
      <c r="A189" s="49"/>
      <c r="B189" s="30"/>
      <c r="C189" s="5" t="s">
        <v>34</v>
      </c>
      <c r="D189" s="27"/>
      <c r="E189" s="2" t="s">
        <v>19</v>
      </c>
      <c r="F189" s="18">
        <f>F186</f>
        <v>6.5</v>
      </c>
      <c r="G189" s="11">
        <f>G186</f>
        <v>3</v>
      </c>
      <c r="H189" s="7">
        <f>F189*G189</f>
        <v>19.5</v>
      </c>
      <c r="I189" s="4">
        <v>1</v>
      </c>
      <c r="J189" s="28"/>
      <c r="K189" s="18">
        <f>H189</f>
        <v>19.5</v>
      </c>
      <c r="L189" s="25"/>
      <c r="M189" s="25"/>
      <c r="N189" s="13">
        <v>3.5</v>
      </c>
      <c r="O189" s="26">
        <v>12</v>
      </c>
      <c r="P189" s="19"/>
      <c r="Q189" s="20"/>
      <c r="R189" s="19"/>
      <c r="S189" s="20"/>
      <c r="T189" s="18">
        <f>K189*N189*O189</f>
        <v>819</v>
      </c>
    </row>
    <row r="190" spans="1:20" ht="15" customHeight="1">
      <c r="A190" s="49"/>
      <c r="B190" s="30"/>
      <c r="C190" s="5" t="s">
        <v>35</v>
      </c>
      <c r="D190" s="27"/>
      <c r="E190" s="2" t="s">
        <v>19</v>
      </c>
      <c r="F190" s="19"/>
      <c r="G190" s="25"/>
      <c r="H190" s="25"/>
      <c r="I190" s="20"/>
      <c r="J190" s="28"/>
      <c r="K190" s="19"/>
      <c r="L190" s="25"/>
      <c r="M190" s="25"/>
      <c r="N190" s="28"/>
      <c r="O190" s="19"/>
      <c r="P190" s="24">
        <v>130</v>
      </c>
      <c r="Q190" s="24">
        <v>4</v>
      </c>
      <c r="R190" s="20"/>
      <c r="S190" s="20"/>
      <c r="T190" s="18">
        <f>P190*Q190</f>
        <v>520</v>
      </c>
    </row>
    <row r="191" spans="1:20" ht="15" customHeight="1">
      <c r="A191" s="49"/>
      <c r="B191" s="30"/>
      <c r="C191" s="5" t="s">
        <v>39</v>
      </c>
      <c r="D191" s="27"/>
      <c r="E191" s="2" t="s">
        <v>19</v>
      </c>
      <c r="F191" s="18">
        <f>F187</f>
        <v>84</v>
      </c>
      <c r="G191" s="11">
        <f>G187</f>
        <v>1</v>
      </c>
      <c r="H191" s="11">
        <f>F191*G191</f>
        <v>84</v>
      </c>
      <c r="I191" s="4">
        <v>1</v>
      </c>
      <c r="J191" s="3"/>
      <c r="K191" s="18">
        <f>H191*I191</f>
        <v>84</v>
      </c>
      <c r="L191" s="25"/>
      <c r="M191" s="25"/>
      <c r="N191" s="28"/>
      <c r="O191" s="28"/>
      <c r="P191" s="20"/>
      <c r="Q191" s="20"/>
      <c r="R191" s="19"/>
      <c r="S191" s="20"/>
      <c r="T191" s="18">
        <f>K191*40</f>
        <v>3360</v>
      </c>
    </row>
    <row r="192" spans="1:20" ht="15" customHeight="1">
      <c r="A192" s="49"/>
      <c r="B192" s="30"/>
      <c r="C192" s="5" t="s">
        <v>41</v>
      </c>
      <c r="D192" s="29">
        <v>0.25</v>
      </c>
      <c r="E192" s="2" t="s">
        <v>40</v>
      </c>
      <c r="F192" s="19"/>
      <c r="G192" s="25"/>
      <c r="H192" s="25"/>
      <c r="I192" s="4">
        <v>1</v>
      </c>
      <c r="J192" s="3"/>
      <c r="K192" s="25"/>
      <c r="L192" s="25"/>
      <c r="M192" s="25"/>
      <c r="N192" s="28"/>
      <c r="O192" s="28"/>
      <c r="P192" s="20"/>
      <c r="Q192" s="20"/>
      <c r="R192" s="19"/>
      <c r="S192" s="20"/>
      <c r="T192" s="18">
        <f>I192*430</f>
        <v>430</v>
      </c>
    </row>
    <row r="193" spans="1:20" ht="15" customHeight="1">
      <c r="A193" s="49"/>
      <c r="B193" s="30"/>
      <c r="C193" s="5" t="s">
        <v>43</v>
      </c>
      <c r="D193" s="27"/>
      <c r="E193" s="2"/>
      <c r="F193" s="18">
        <f>F187</f>
        <v>84</v>
      </c>
      <c r="G193" s="11">
        <f>G187</f>
        <v>1</v>
      </c>
      <c r="H193" s="11">
        <f>F193*G193</f>
        <v>84</v>
      </c>
      <c r="I193" s="20"/>
      <c r="J193" s="28"/>
      <c r="K193" s="25"/>
      <c r="L193" s="25"/>
      <c r="M193" s="25"/>
      <c r="N193" s="28"/>
      <c r="O193" s="28"/>
      <c r="P193" s="20"/>
      <c r="Q193" s="11">
        <f>H193/15</f>
        <v>5.6</v>
      </c>
      <c r="R193" s="25"/>
      <c r="S193" s="18">
        <f>Q193*35</f>
        <v>196</v>
      </c>
      <c r="T193" s="18">
        <f>(T195*1000)-SUM(T186:T192)</f>
        <v>6219.244186046515</v>
      </c>
    </row>
    <row r="194" spans="1:20" ht="15" customHeight="1">
      <c r="A194" s="49"/>
      <c r="B194" s="30"/>
      <c r="C194" s="16" t="s">
        <v>49</v>
      </c>
      <c r="D194" s="36">
        <v>20</v>
      </c>
      <c r="E194" s="4" t="s">
        <v>48</v>
      </c>
      <c r="F194" s="4">
        <v>35</v>
      </c>
      <c r="G194" s="5" t="s">
        <v>50</v>
      </c>
      <c r="H194" s="18">
        <f>F194-D194</f>
        <v>15</v>
      </c>
      <c r="I194" s="19"/>
      <c r="J194" s="25"/>
      <c r="K194" s="20"/>
      <c r="L194" s="20"/>
      <c r="M194" s="20"/>
      <c r="N194" s="20"/>
      <c r="O194" s="2"/>
      <c r="P194" s="51" t="s">
        <v>52</v>
      </c>
      <c r="Q194" s="38"/>
      <c r="R194" s="38"/>
      <c r="S194" s="38"/>
      <c r="T194" s="36">
        <v>11850</v>
      </c>
    </row>
    <row r="195" spans="1:20" ht="15" customHeight="1">
      <c r="A195" s="49"/>
      <c r="B195" s="30"/>
      <c r="C195" s="31"/>
      <c r="D195" s="32"/>
      <c r="E195" s="33"/>
      <c r="F195" s="33"/>
      <c r="G195" s="33"/>
      <c r="H195" s="33"/>
      <c r="I195" s="34"/>
      <c r="J195" s="32"/>
      <c r="K195" s="33"/>
      <c r="L195" s="33"/>
      <c r="M195" s="33"/>
      <c r="N195" s="33"/>
      <c r="O195" s="35"/>
      <c r="P195" s="41" t="s">
        <v>51</v>
      </c>
      <c r="Q195" s="39"/>
      <c r="R195" s="39"/>
      <c r="S195" s="39"/>
      <c r="T195" s="18">
        <f>(T194*1.35)/860</f>
        <v>18.601744186046513</v>
      </c>
    </row>
    <row r="197" spans="1:20" ht="15" customHeight="1">
      <c r="A197" s="56" t="s">
        <v>70</v>
      </c>
      <c r="B197" s="30"/>
      <c r="C197" s="5" t="s">
        <v>23</v>
      </c>
      <c r="D197" s="5"/>
      <c r="E197" s="2" t="s">
        <v>19</v>
      </c>
      <c r="F197" s="36">
        <v>2.5</v>
      </c>
      <c r="G197" s="16">
        <v>3</v>
      </c>
      <c r="H197" s="7">
        <f>F197*G197</f>
        <v>7.5</v>
      </c>
      <c r="I197" s="4">
        <v>1</v>
      </c>
      <c r="J197" s="3"/>
      <c r="K197" s="18">
        <f>H197*I197</f>
        <v>7.5</v>
      </c>
      <c r="L197" s="26">
        <v>500</v>
      </c>
      <c r="M197" s="13">
        <v>0.65</v>
      </c>
      <c r="N197" s="28"/>
      <c r="O197" s="28"/>
      <c r="P197" s="20"/>
      <c r="Q197" s="20"/>
      <c r="R197" s="19"/>
      <c r="S197" s="20"/>
      <c r="T197" s="18">
        <f>K197*L197*M197</f>
        <v>2437.5</v>
      </c>
    </row>
    <row r="198" spans="1:20" ht="15" customHeight="1">
      <c r="A198" s="49"/>
      <c r="B198" s="30"/>
      <c r="C198" s="5" t="s">
        <v>31</v>
      </c>
      <c r="D198" s="5"/>
      <c r="E198" s="2" t="s">
        <v>19</v>
      </c>
      <c r="F198" s="36">
        <v>39</v>
      </c>
      <c r="G198" s="16">
        <v>1</v>
      </c>
      <c r="H198" s="11">
        <f>F198*G198</f>
        <v>39</v>
      </c>
      <c r="I198" s="4">
        <v>1</v>
      </c>
      <c r="J198" s="3"/>
      <c r="K198" s="18">
        <f>H198*I198</f>
        <v>39</v>
      </c>
      <c r="L198" s="25"/>
      <c r="M198" s="25"/>
      <c r="N198" s="13">
        <v>0.4</v>
      </c>
      <c r="O198" s="26">
        <v>10</v>
      </c>
      <c r="P198" s="20"/>
      <c r="Q198" s="20"/>
      <c r="R198" s="20"/>
      <c r="S198" s="20"/>
      <c r="T198" s="18">
        <f>K198*N198*O198</f>
        <v>156</v>
      </c>
    </row>
    <row r="199" spans="1:20" ht="15" customHeight="1">
      <c r="A199" s="49"/>
      <c r="B199" s="30"/>
      <c r="C199" s="5" t="s">
        <v>32</v>
      </c>
      <c r="D199" s="27"/>
      <c r="E199" s="2" t="s">
        <v>19</v>
      </c>
      <c r="F199" s="36">
        <v>2.5</v>
      </c>
      <c r="G199" s="16">
        <v>4</v>
      </c>
      <c r="H199" s="11">
        <f>F199*G199</f>
        <v>10</v>
      </c>
      <c r="I199" s="4">
        <v>1</v>
      </c>
      <c r="J199" s="28"/>
      <c r="K199" s="18">
        <f>H199-J199</f>
        <v>10</v>
      </c>
      <c r="L199" s="25"/>
      <c r="M199" s="25"/>
      <c r="N199" s="13">
        <v>0.5</v>
      </c>
      <c r="O199" s="26">
        <v>10</v>
      </c>
      <c r="P199" s="19"/>
      <c r="Q199" s="20"/>
      <c r="R199" s="19"/>
      <c r="S199" s="20"/>
      <c r="T199" s="18">
        <f>K199*N199*O199</f>
        <v>50</v>
      </c>
    </row>
    <row r="200" spans="1:20" ht="15" customHeight="1">
      <c r="A200" s="49"/>
      <c r="B200" s="30"/>
      <c r="C200" s="5" t="s">
        <v>34</v>
      </c>
      <c r="D200" s="27"/>
      <c r="E200" s="2" t="s">
        <v>19</v>
      </c>
      <c r="F200" s="18">
        <f>F197</f>
        <v>2.5</v>
      </c>
      <c r="G200" s="11">
        <f>G197</f>
        <v>3</v>
      </c>
      <c r="H200" s="7">
        <f>F200*G200</f>
        <v>7.5</v>
      </c>
      <c r="I200" s="4">
        <v>1</v>
      </c>
      <c r="J200" s="28"/>
      <c r="K200" s="18">
        <f>H200</f>
        <v>7.5</v>
      </c>
      <c r="L200" s="25"/>
      <c r="M200" s="25"/>
      <c r="N200" s="13">
        <v>3.5</v>
      </c>
      <c r="O200" s="26">
        <v>12</v>
      </c>
      <c r="P200" s="19"/>
      <c r="Q200" s="20"/>
      <c r="R200" s="19"/>
      <c r="S200" s="20"/>
      <c r="T200" s="18">
        <f>K200*N200*O200</f>
        <v>315</v>
      </c>
    </row>
    <row r="201" spans="1:20" ht="15" customHeight="1">
      <c r="A201" s="49"/>
      <c r="B201" s="30"/>
      <c r="C201" s="5" t="s">
        <v>35</v>
      </c>
      <c r="D201" s="27"/>
      <c r="E201" s="2" t="s">
        <v>19</v>
      </c>
      <c r="F201" s="19"/>
      <c r="G201" s="25"/>
      <c r="H201" s="25"/>
      <c r="I201" s="20"/>
      <c r="J201" s="28"/>
      <c r="K201" s="19"/>
      <c r="L201" s="25"/>
      <c r="M201" s="25"/>
      <c r="N201" s="28"/>
      <c r="O201" s="19"/>
      <c r="P201" s="24">
        <v>130</v>
      </c>
      <c r="Q201" s="24">
        <v>4</v>
      </c>
      <c r="R201" s="20"/>
      <c r="S201" s="20"/>
      <c r="T201" s="18">
        <f>P201*Q201</f>
        <v>520</v>
      </c>
    </row>
    <row r="202" spans="1:20" ht="15" customHeight="1">
      <c r="A202" s="49"/>
      <c r="B202" s="30"/>
      <c r="C202" s="5" t="s">
        <v>39</v>
      </c>
      <c r="D202" s="27"/>
      <c r="E202" s="2" t="s">
        <v>19</v>
      </c>
      <c r="F202" s="18">
        <f>F198</f>
        <v>39</v>
      </c>
      <c r="G202" s="11">
        <f>G198</f>
        <v>1</v>
      </c>
      <c r="H202" s="11">
        <f>F202*G202</f>
        <v>39</v>
      </c>
      <c r="I202" s="4">
        <v>1</v>
      </c>
      <c r="J202" s="3"/>
      <c r="K202" s="18">
        <f>H202*I202</f>
        <v>39</v>
      </c>
      <c r="L202" s="25"/>
      <c r="M202" s="25"/>
      <c r="N202" s="28"/>
      <c r="O202" s="28"/>
      <c r="P202" s="20"/>
      <c r="Q202" s="20"/>
      <c r="R202" s="19"/>
      <c r="S202" s="20"/>
      <c r="T202" s="18">
        <f>K202*40</f>
        <v>1560</v>
      </c>
    </row>
    <row r="203" spans="1:20" ht="15" customHeight="1">
      <c r="A203" s="49"/>
      <c r="B203" s="30"/>
      <c r="C203" s="5" t="s">
        <v>41</v>
      </c>
      <c r="D203" s="29">
        <v>0.25</v>
      </c>
      <c r="E203" s="2" t="s">
        <v>40</v>
      </c>
      <c r="F203" s="19"/>
      <c r="G203" s="25"/>
      <c r="H203" s="25"/>
      <c r="I203" s="4">
        <v>1</v>
      </c>
      <c r="J203" s="3"/>
      <c r="K203" s="25"/>
      <c r="L203" s="25"/>
      <c r="M203" s="25"/>
      <c r="N203" s="28"/>
      <c r="O203" s="28"/>
      <c r="P203" s="20"/>
      <c r="Q203" s="20"/>
      <c r="R203" s="19"/>
      <c r="S203" s="20"/>
      <c r="T203" s="18">
        <f>I203*430</f>
        <v>430</v>
      </c>
    </row>
    <row r="204" spans="1:20" ht="15" customHeight="1">
      <c r="A204" s="49"/>
      <c r="B204" s="30"/>
      <c r="C204" s="5" t="s">
        <v>43</v>
      </c>
      <c r="D204" s="27"/>
      <c r="E204" s="2"/>
      <c r="F204" s="18">
        <f>F198</f>
        <v>39</v>
      </c>
      <c r="G204" s="11">
        <f>G198</f>
        <v>1</v>
      </c>
      <c r="H204" s="11">
        <f>F204*G204</f>
        <v>39</v>
      </c>
      <c r="I204" s="20"/>
      <c r="J204" s="28"/>
      <c r="K204" s="25"/>
      <c r="L204" s="25"/>
      <c r="M204" s="25"/>
      <c r="N204" s="28"/>
      <c r="O204" s="28"/>
      <c r="P204" s="20"/>
      <c r="Q204" s="11">
        <f>H204/15</f>
        <v>2.6</v>
      </c>
      <c r="R204" s="25"/>
      <c r="S204" s="18">
        <f>Q204*35</f>
        <v>91</v>
      </c>
      <c r="T204" s="18">
        <f>(T206*1000)-SUM(T197:T203)</f>
        <v>6210.569767441861</v>
      </c>
    </row>
    <row r="205" spans="1:20" ht="15" customHeight="1">
      <c r="A205" s="49"/>
      <c r="B205" s="30"/>
      <c r="C205" s="16" t="s">
        <v>49</v>
      </c>
      <c r="D205" s="36">
        <v>20</v>
      </c>
      <c r="E205" s="4" t="s">
        <v>48</v>
      </c>
      <c r="F205" s="4">
        <v>35</v>
      </c>
      <c r="G205" s="5" t="s">
        <v>50</v>
      </c>
      <c r="H205" s="18">
        <f>F205-D205</f>
        <v>15</v>
      </c>
      <c r="I205" s="19"/>
      <c r="J205" s="25"/>
      <c r="K205" s="20"/>
      <c r="L205" s="20"/>
      <c r="M205" s="20"/>
      <c r="N205" s="20"/>
      <c r="O205" s="2"/>
      <c r="P205" s="51" t="s">
        <v>52</v>
      </c>
      <c r="Q205" s="38"/>
      <c r="R205" s="38"/>
      <c r="S205" s="38"/>
      <c r="T205" s="36">
        <v>7440</v>
      </c>
    </row>
    <row r="206" spans="1:20" ht="15" customHeight="1">
      <c r="A206" s="49"/>
      <c r="B206" s="30"/>
      <c r="C206" s="31"/>
      <c r="D206" s="32"/>
      <c r="E206" s="33"/>
      <c r="F206" s="33"/>
      <c r="G206" s="33"/>
      <c r="H206" s="33"/>
      <c r="I206" s="34"/>
      <c r="J206" s="32"/>
      <c r="K206" s="33"/>
      <c r="L206" s="33"/>
      <c r="M206" s="33"/>
      <c r="N206" s="33"/>
      <c r="O206" s="35"/>
      <c r="P206" s="41" t="s">
        <v>51</v>
      </c>
      <c r="Q206" s="39"/>
      <c r="R206" s="39"/>
      <c r="S206" s="39"/>
      <c r="T206" s="18">
        <f>(T205*1.35)/860</f>
        <v>11.679069767441861</v>
      </c>
    </row>
    <row r="208" spans="1:20" ht="15" customHeight="1">
      <c r="A208" s="56" t="s">
        <v>71</v>
      </c>
      <c r="B208" s="30"/>
      <c r="C208" s="5" t="s">
        <v>23</v>
      </c>
      <c r="D208" s="5"/>
      <c r="E208" s="2" t="s">
        <v>19</v>
      </c>
      <c r="F208" s="36">
        <v>53</v>
      </c>
      <c r="G208" s="16">
        <v>3</v>
      </c>
      <c r="H208" s="7">
        <f>F208*G208</f>
        <v>159</v>
      </c>
      <c r="I208" s="4">
        <v>1</v>
      </c>
      <c r="J208" s="3"/>
      <c r="K208" s="18">
        <f>H208*I208</f>
        <v>159</v>
      </c>
      <c r="L208" s="26">
        <v>500</v>
      </c>
      <c r="M208" s="13">
        <v>0.65</v>
      </c>
      <c r="N208" s="28"/>
      <c r="O208" s="28"/>
      <c r="P208" s="20"/>
      <c r="Q208" s="20"/>
      <c r="R208" s="19"/>
      <c r="S208" s="20"/>
      <c r="T208" s="18">
        <f>K208*L208*M208</f>
        <v>51675</v>
      </c>
    </row>
    <row r="209" spans="1:20" ht="15" customHeight="1">
      <c r="A209" s="49"/>
      <c r="B209" s="30"/>
      <c r="C209" s="5" t="s">
        <v>31</v>
      </c>
      <c r="D209" s="5"/>
      <c r="E209" s="2" t="s">
        <v>19</v>
      </c>
      <c r="F209" s="36">
        <v>338</v>
      </c>
      <c r="G209" s="16">
        <v>1</v>
      </c>
      <c r="H209" s="11">
        <f>F209*G209</f>
        <v>338</v>
      </c>
      <c r="I209" s="4">
        <v>1</v>
      </c>
      <c r="J209" s="3"/>
      <c r="K209" s="18">
        <f>H209*I209</f>
        <v>338</v>
      </c>
      <c r="L209" s="25"/>
      <c r="M209" s="25"/>
      <c r="N209" s="13">
        <v>0.4</v>
      </c>
      <c r="O209" s="26">
        <v>10</v>
      </c>
      <c r="P209" s="20"/>
      <c r="Q209" s="20"/>
      <c r="R209" s="20"/>
      <c r="S209" s="20"/>
      <c r="T209" s="18">
        <f>K209*N209*O209</f>
        <v>1352.0000000000002</v>
      </c>
    </row>
    <row r="210" spans="1:20" ht="15" customHeight="1">
      <c r="A210" s="49"/>
      <c r="B210" s="30"/>
      <c r="C210" s="5" t="s">
        <v>32</v>
      </c>
      <c r="D210" s="27"/>
      <c r="E210" s="2" t="s">
        <v>19</v>
      </c>
      <c r="F210" s="36">
        <v>65</v>
      </c>
      <c r="G210" s="16">
        <v>4</v>
      </c>
      <c r="H210" s="11">
        <f>F210*G210</f>
        <v>260</v>
      </c>
      <c r="I210" s="4">
        <v>1</v>
      </c>
      <c r="J210" s="28"/>
      <c r="K210" s="18">
        <f>H210-J210</f>
        <v>260</v>
      </c>
      <c r="L210" s="25"/>
      <c r="M210" s="25"/>
      <c r="N210" s="13">
        <v>0.5</v>
      </c>
      <c r="O210" s="26">
        <v>10</v>
      </c>
      <c r="P210" s="19"/>
      <c r="Q210" s="20"/>
      <c r="R210" s="19"/>
      <c r="S210" s="20"/>
      <c r="T210" s="18">
        <f>K210*N210*O210</f>
        <v>1300</v>
      </c>
    </row>
    <row r="211" spans="1:20" ht="15" customHeight="1">
      <c r="A211" s="49"/>
      <c r="B211" s="30"/>
      <c r="C211" s="5" t="s">
        <v>34</v>
      </c>
      <c r="D211" s="27"/>
      <c r="E211" s="2" t="s">
        <v>19</v>
      </c>
      <c r="F211" s="18">
        <f>F208</f>
        <v>53</v>
      </c>
      <c r="G211" s="11">
        <f>G208</f>
        <v>3</v>
      </c>
      <c r="H211" s="7">
        <f>F211*G211</f>
        <v>159</v>
      </c>
      <c r="I211" s="4">
        <v>1</v>
      </c>
      <c r="J211" s="28"/>
      <c r="K211" s="18">
        <f>H211</f>
        <v>159</v>
      </c>
      <c r="L211" s="25"/>
      <c r="M211" s="25"/>
      <c r="N211" s="13">
        <v>3.5</v>
      </c>
      <c r="O211" s="26">
        <v>12</v>
      </c>
      <c r="P211" s="19"/>
      <c r="Q211" s="20"/>
      <c r="R211" s="19"/>
      <c r="S211" s="20"/>
      <c r="T211" s="18">
        <f>K211*N211*O211</f>
        <v>6678</v>
      </c>
    </row>
    <row r="212" spans="1:20" ht="15" customHeight="1">
      <c r="A212" s="49"/>
      <c r="B212" s="30"/>
      <c r="C212" s="5" t="s">
        <v>35</v>
      </c>
      <c r="D212" s="27"/>
      <c r="E212" s="2" t="s">
        <v>19</v>
      </c>
      <c r="F212" s="19"/>
      <c r="G212" s="25"/>
      <c r="H212" s="25"/>
      <c r="I212" s="20"/>
      <c r="J212" s="28"/>
      <c r="K212" s="19"/>
      <c r="L212" s="25"/>
      <c r="M212" s="25"/>
      <c r="N212" s="28"/>
      <c r="O212" s="19"/>
      <c r="P212" s="24">
        <v>130</v>
      </c>
      <c r="Q212" s="24">
        <v>4</v>
      </c>
      <c r="R212" s="20"/>
      <c r="S212" s="20"/>
      <c r="T212" s="18">
        <f>P212*Q212</f>
        <v>520</v>
      </c>
    </row>
    <row r="213" spans="1:20" ht="15" customHeight="1">
      <c r="A213" s="49"/>
      <c r="B213" s="30"/>
      <c r="C213" s="5" t="s">
        <v>39</v>
      </c>
      <c r="D213" s="27"/>
      <c r="E213" s="2" t="s">
        <v>19</v>
      </c>
      <c r="F213" s="18">
        <f>F209</f>
        <v>338</v>
      </c>
      <c r="G213" s="11">
        <f>G209</f>
        <v>1</v>
      </c>
      <c r="H213" s="11">
        <f>F213*G213</f>
        <v>338</v>
      </c>
      <c r="I213" s="4">
        <v>1</v>
      </c>
      <c r="J213" s="3"/>
      <c r="K213" s="18">
        <f>H213*I213</f>
        <v>338</v>
      </c>
      <c r="L213" s="25"/>
      <c r="M213" s="25"/>
      <c r="N213" s="28"/>
      <c r="O213" s="28"/>
      <c r="P213" s="20"/>
      <c r="Q213" s="20"/>
      <c r="R213" s="19"/>
      <c r="S213" s="20"/>
      <c r="T213" s="18">
        <f>K213*40</f>
        <v>13520</v>
      </c>
    </row>
    <row r="214" spans="1:20" ht="15" customHeight="1">
      <c r="A214" s="49"/>
      <c r="B214" s="30"/>
      <c r="C214" s="5" t="s">
        <v>41</v>
      </c>
      <c r="D214" s="29">
        <v>0.25</v>
      </c>
      <c r="E214" s="2" t="s">
        <v>40</v>
      </c>
      <c r="F214" s="19"/>
      <c r="G214" s="25"/>
      <c r="H214" s="25"/>
      <c r="I214" s="4">
        <v>1</v>
      </c>
      <c r="J214" s="3"/>
      <c r="K214" s="25"/>
      <c r="L214" s="25"/>
      <c r="M214" s="25"/>
      <c r="N214" s="28"/>
      <c r="O214" s="28"/>
      <c r="P214" s="20"/>
      <c r="Q214" s="20"/>
      <c r="R214" s="19"/>
      <c r="S214" s="20"/>
      <c r="T214" s="18">
        <f>I214*430</f>
        <v>430</v>
      </c>
    </row>
    <row r="215" spans="1:20" ht="15" customHeight="1">
      <c r="A215" s="49"/>
      <c r="B215" s="30"/>
      <c r="C215" s="5" t="s">
        <v>43</v>
      </c>
      <c r="D215" s="27"/>
      <c r="E215" s="2"/>
      <c r="F215" s="18">
        <f>F209</f>
        <v>338</v>
      </c>
      <c r="G215" s="11">
        <f>G209</f>
        <v>1</v>
      </c>
      <c r="H215" s="11">
        <f>F215*G215</f>
        <v>338</v>
      </c>
      <c r="I215" s="20"/>
      <c r="J215" s="28"/>
      <c r="K215" s="25"/>
      <c r="L215" s="25"/>
      <c r="M215" s="25"/>
      <c r="N215" s="28"/>
      <c r="O215" s="28"/>
      <c r="P215" s="20"/>
      <c r="Q215" s="11">
        <f>H215/15</f>
        <v>22.533333333333335</v>
      </c>
      <c r="R215" s="25"/>
      <c r="S215" s="18">
        <f>Q215*35</f>
        <v>788.6666666666667</v>
      </c>
      <c r="T215" s="18">
        <f>(T217*1000)-SUM(T208:T214)</f>
        <v>11333.139534883725</v>
      </c>
    </row>
    <row r="216" spans="1:20" ht="15" customHeight="1">
      <c r="A216" s="49"/>
      <c r="B216" s="30"/>
      <c r="C216" s="16" t="s">
        <v>49</v>
      </c>
      <c r="D216" s="36">
        <v>20</v>
      </c>
      <c r="E216" s="4" t="s">
        <v>48</v>
      </c>
      <c r="F216" s="4">
        <v>35</v>
      </c>
      <c r="G216" s="5" t="s">
        <v>50</v>
      </c>
      <c r="H216" s="18">
        <f>F216-D216</f>
        <v>15</v>
      </c>
      <c r="I216" s="19"/>
      <c r="J216" s="25"/>
      <c r="K216" s="20"/>
      <c r="L216" s="20"/>
      <c r="M216" s="20"/>
      <c r="N216" s="20"/>
      <c r="O216" s="2"/>
      <c r="P216" s="51" t="s">
        <v>52</v>
      </c>
      <c r="Q216" s="38"/>
      <c r="R216" s="38"/>
      <c r="S216" s="38"/>
      <c r="T216" s="36">
        <v>55300</v>
      </c>
    </row>
    <row r="217" spans="1:20" ht="15" customHeight="1">
      <c r="A217" s="49"/>
      <c r="B217" s="30"/>
      <c r="C217" s="31"/>
      <c r="D217" s="32"/>
      <c r="E217" s="33"/>
      <c r="F217" s="33"/>
      <c r="G217" s="33"/>
      <c r="H217" s="33"/>
      <c r="I217" s="34"/>
      <c r="J217" s="32"/>
      <c r="K217" s="33"/>
      <c r="L217" s="33"/>
      <c r="M217" s="33"/>
      <c r="N217" s="33"/>
      <c r="O217" s="35"/>
      <c r="P217" s="41" t="s">
        <v>51</v>
      </c>
      <c r="Q217" s="39"/>
      <c r="R217" s="39"/>
      <c r="S217" s="39"/>
      <c r="T217" s="18">
        <f>(T216*1.35)/860</f>
        <v>86.80813953488372</v>
      </c>
    </row>
    <row r="219" spans="1:20" ht="15" customHeight="1">
      <c r="A219" s="56" t="s">
        <v>72</v>
      </c>
      <c r="B219" s="30"/>
      <c r="C219" s="5" t="s">
        <v>23</v>
      </c>
      <c r="D219" s="5"/>
      <c r="E219" s="2" t="s">
        <v>19</v>
      </c>
      <c r="F219" s="36">
        <v>6</v>
      </c>
      <c r="G219" s="16">
        <v>3</v>
      </c>
      <c r="H219" s="7">
        <f>F219*G219</f>
        <v>18</v>
      </c>
      <c r="I219" s="4">
        <v>1</v>
      </c>
      <c r="J219" s="3"/>
      <c r="K219" s="18">
        <f>H219*I219</f>
        <v>18</v>
      </c>
      <c r="L219" s="26">
        <v>500</v>
      </c>
      <c r="M219" s="13">
        <v>0.65</v>
      </c>
      <c r="N219" s="28"/>
      <c r="O219" s="28"/>
      <c r="P219" s="20"/>
      <c r="Q219" s="20"/>
      <c r="R219" s="19"/>
      <c r="S219" s="20"/>
      <c r="T219" s="18">
        <f>K219*L219*M219</f>
        <v>5850</v>
      </c>
    </row>
    <row r="220" spans="1:20" ht="15" customHeight="1">
      <c r="A220" s="49"/>
      <c r="B220" s="30"/>
      <c r="C220" s="5" t="s">
        <v>31</v>
      </c>
      <c r="D220" s="5"/>
      <c r="E220" s="2" t="s">
        <v>19</v>
      </c>
      <c r="F220" s="36">
        <v>39</v>
      </c>
      <c r="G220" s="16">
        <v>1</v>
      </c>
      <c r="H220" s="11">
        <f>F220*G220</f>
        <v>39</v>
      </c>
      <c r="I220" s="4">
        <v>1</v>
      </c>
      <c r="J220" s="3"/>
      <c r="K220" s="18">
        <f>H220*I220</f>
        <v>39</v>
      </c>
      <c r="L220" s="25"/>
      <c r="M220" s="25"/>
      <c r="N220" s="13">
        <v>0.4</v>
      </c>
      <c r="O220" s="26">
        <v>10</v>
      </c>
      <c r="P220" s="20"/>
      <c r="Q220" s="20"/>
      <c r="R220" s="20"/>
      <c r="S220" s="20"/>
      <c r="T220" s="18">
        <f>K220*N220*O220</f>
        <v>156</v>
      </c>
    </row>
    <row r="221" spans="1:20" ht="15" customHeight="1">
      <c r="A221" s="49"/>
      <c r="B221" s="30"/>
      <c r="C221" s="5" t="s">
        <v>32</v>
      </c>
      <c r="D221" s="27"/>
      <c r="E221" s="2" t="s">
        <v>19</v>
      </c>
      <c r="F221" s="36">
        <v>18</v>
      </c>
      <c r="G221" s="16">
        <v>4</v>
      </c>
      <c r="H221" s="11">
        <f>F221*G221</f>
        <v>72</v>
      </c>
      <c r="I221" s="4">
        <v>1</v>
      </c>
      <c r="J221" s="28"/>
      <c r="K221" s="18">
        <f>H221-J221</f>
        <v>72</v>
      </c>
      <c r="L221" s="25"/>
      <c r="M221" s="25"/>
      <c r="N221" s="13">
        <v>0.5</v>
      </c>
      <c r="O221" s="26">
        <v>10</v>
      </c>
      <c r="P221" s="19"/>
      <c r="Q221" s="20"/>
      <c r="R221" s="19"/>
      <c r="S221" s="20"/>
      <c r="T221" s="18">
        <f>K221*N221*O221</f>
        <v>360</v>
      </c>
    </row>
    <row r="222" spans="1:20" ht="15" customHeight="1">
      <c r="A222" s="49"/>
      <c r="B222" s="30"/>
      <c r="C222" s="5" t="s">
        <v>34</v>
      </c>
      <c r="D222" s="27"/>
      <c r="E222" s="2" t="s">
        <v>19</v>
      </c>
      <c r="F222" s="18">
        <f>F219</f>
        <v>6</v>
      </c>
      <c r="G222" s="11">
        <f>G219</f>
        <v>3</v>
      </c>
      <c r="H222" s="7">
        <f>F222*G222</f>
        <v>18</v>
      </c>
      <c r="I222" s="4">
        <v>1</v>
      </c>
      <c r="J222" s="28"/>
      <c r="K222" s="18">
        <f>H222</f>
        <v>18</v>
      </c>
      <c r="L222" s="25"/>
      <c r="M222" s="25"/>
      <c r="N222" s="13">
        <v>3.5</v>
      </c>
      <c r="O222" s="26">
        <v>12</v>
      </c>
      <c r="P222" s="19"/>
      <c r="Q222" s="20"/>
      <c r="R222" s="19"/>
      <c r="S222" s="20"/>
      <c r="T222" s="18">
        <f>K222*N222*O222</f>
        <v>756</v>
      </c>
    </row>
    <row r="223" spans="1:20" ht="15" customHeight="1">
      <c r="A223" s="49"/>
      <c r="B223" s="30"/>
      <c r="C223" s="5" t="s">
        <v>35</v>
      </c>
      <c r="D223" s="27"/>
      <c r="E223" s="2" t="s">
        <v>19</v>
      </c>
      <c r="F223" s="19"/>
      <c r="G223" s="25"/>
      <c r="H223" s="25"/>
      <c r="I223" s="20"/>
      <c r="J223" s="28"/>
      <c r="K223" s="19"/>
      <c r="L223" s="25"/>
      <c r="M223" s="25"/>
      <c r="N223" s="28"/>
      <c r="O223" s="19"/>
      <c r="P223" s="24">
        <v>130</v>
      </c>
      <c r="Q223" s="24">
        <v>4</v>
      </c>
      <c r="R223" s="20"/>
      <c r="S223" s="20"/>
      <c r="T223" s="18">
        <f>P223*Q223</f>
        <v>520</v>
      </c>
    </row>
    <row r="224" spans="1:20" ht="15" customHeight="1">
      <c r="A224" s="49"/>
      <c r="B224" s="30"/>
      <c r="C224" s="5" t="s">
        <v>39</v>
      </c>
      <c r="D224" s="27"/>
      <c r="E224" s="2" t="s">
        <v>19</v>
      </c>
      <c r="F224" s="18">
        <f>F220</f>
        <v>39</v>
      </c>
      <c r="G224" s="11">
        <f>G220</f>
        <v>1</v>
      </c>
      <c r="H224" s="11">
        <f>F224*G224</f>
        <v>39</v>
      </c>
      <c r="I224" s="4">
        <v>1</v>
      </c>
      <c r="J224" s="3"/>
      <c r="K224" s="18">
        <f>H224*I224</f>
        <v>39</v>
      </c>
      <c r="L224" s="25"/>
      <c r="M224" s="25"/>
      <c r="N224" s="28"/>
      <c r="O224" s="28"/>
      <c r="P224" s="20"/>
      <c r="Q224" s="20"/>
      <c r="R224" s="19"/>
      <c r="S224" s="20"/>
      <c r="T224" s="18">
        <f>K224*40</f>
        <v>1560</v>
      </c>
    </row>
    <row r="225" spans="1:20" ht="15" customHeight="1">
      <c r="A225" s="49"/>
      <c r="B225" s="30"/>
      <c r="C225" s="5" t="s">
        <v>41</v>
      </c>
      <c r="D225" s="29">
        <v>0.25</v>
      </c>
      <c r="E225" s="2" t="s">
        <v>40</v>
      </c>
      <c r="F225" s="19"/>
      <c r="G225" s="25"/>
      <c r="H225" s="25"/>
      <c r="I225" s="4">
        <v>1</v>
      </c>
      <c r="J225" s="3"/>
      <c r="K225" s="25"/>
      <c r="L225" s="25"/>
      <c r="M225" s="25"/>
      <c r="N225" s="28"/>
      <c r="O225" s="28"/>
      <c r="P225" s="20"/>
      <c r="Q225" s="20"/>
      <c r="R225" s="19"/>
      <c r="S225" s="20"/>
      <c r="T225" s="18">
        <f>I225*430</f>
        <v>430</v>
      </c>
    </row>
    <row r="226" spans="1:20" ht="15" customHeight="1">
      <c r="A226" s="49"/>
      <c r="B226" s="30"/>
      <c r="C226" s="5" t="s">
        <v>43</v>
      </c>
      <c r="D226" s="27"/>
      <c r="E226" s="2"/>
      <c r="F226" s="18">
        <f>F220</f>
        <v>39</v>
      </c>
      <c r="G226" s="11">
        <f>G220</f>
        <v>1</v>
      </c>
      <c r="H226" s="11">
        <f>F226*G226</f>
        <v>39</v>
      </c>
      <c r="I226" s="20"/>
      <c r="J226" s="28"/>
      <c r="K226" s="25"/>
      <c r="L226" s="25"/>
      <c r="M226" s="25"/>
      <c r="N226" s="28"/>
      <c r="O226" s="28"/>
      <c r="P226" s="20"/>
      <c r="Q226" s="11">
        <f>H226/15</f>
        <v>2.6</v>
      </c>
      <c r="R226" s="25"/>
      <c r="S226" s="18">
        <f>Q226*35</f>
        <v>91</v>
      </c>
      <c r="T226" s="18">
        <f>(T228*1000)-SUM(T219:T225)</f>
        <v>-3627.6395348837214</v>
      </c>
    </row>
    <row r="227" spans="1:20" ht="15" customHeight="1">
      <c r="A227" s="49"/>
      <c r="B227" s="30"/>
      <c r="C227" s="16" t="s">
        <v>49</v>
      </c>
      <c r="D227" s="36">
        <v>20</v>
      </c>
      <c r="E227" s="4" t="s">
        <v>48</v>
      </c>
      <c r="F227" s="4">
        <v>35</v>
      </c>
      <c r="G227" s="5" t="s">
        <v>50</v>
      </c>
      <c r="H227" s="18">
        <f>F227-D227</f>
        <v>15</v>
      </c>
      <c r="I227" s="19"/>
      <c r="J227" s="25"/>
      <c r="K227" s="20"/>
      <c r="L227" s="20"/>
      <c r="M227" s="20"/>
      <c r="N227" s="20"/>
      <c r="O227" s="2"/>
      <c r="P227" s="51" t="s">
        <v>52</v>
      </c>
      <c r="Q227" s="38"/>
      <c r="R227" s="38"/>
      <c r="S227" s="38"/>
      <c r="T227" s="36">
        <v>3825</v>
      </c>
    </row>
    <row r="228" spans="1:20" ht="15" customHeight="1">
      <c r="A228" s="49"/>
      <c r="B228" s="30"/>
      <c r="C228" s="31"/>
      <c r="D228" s="32"/>
      <c r="E228" s="33"/>
      <c r="F228" s="33"/>
      <c r="G228" s="33"/>
      <c r="H228" s="33"/>
      <c r="I228" s="34"/>
      <c r="J228" s="32"/>
      <c r="K228" s="33"/>
      <c r="L228" s="33"/>
      <c r="M228" s="33"/>
      <c r="N228" s="33"/>
      <c r="O228" s="35"/>
      <c r="P228" s="41" t="s">
        <v>51</v>
      </c>
      <c r="Q228" s="39"/>
      <c r="R228" s="39"/>
      <c r="S228" s="39"/>
      <c r="T228" s="18">
        <f>(T227*1.35)/860</f>
        <v>6.004360465116279</v>
      </c>
    </row>
    <row r="230" spans="1:20" ht="15" customHeight="1">
      <c r="A230" s="56" t="s">
        <v>73</v>
      </c>
      <c r="B230" s="30"/>
      <c r="C230" s="5" t="s">
        <v>23</v>
      </c>
      <c r="D230" s="5"/>
      <c r="E230" s="2" t="s">
        <v>19</v>
      </c>
      <c r="F230" s="36">
        <v>0.5</v>
      </c>
      <c r="G230" s="16">
        <v>0.5</v>
      </c>
      <c r="H230" s="7">
        <f>F230*G230</f>
        <v>0.25</v>
      </c>
      <c r="I230" s="4">
        <v>1</v>
      </c>
      <c r="J230" s="3"/>
      <c r="K230" s="18">
        <f>H230*I230</f>
        <v>0.25</v>
      </c>
      <c r="L230" s="26">
        <v>500</v>
      </c>
      <c r="M230" s="13">
        <v>0.65</v>
      </c>
      <c r="N230" s="28"/>
      <c r="O230" s="28"/>
      <c r="P230" s="20"/>
      <c r="Q230" s="20"/>
      <c r="R230" s="19"/>
      <c r="S230" s="20"/>
      <c r="T230" s="18">
        <f>K230*L230*M230</f>
        <v>81.25</v>
      </c>
    </row>
    <row r="231" spans="1:20" ht="15" customHeight="1">
      <c r="A231" s="49"/>
      <c r="B231" s="30"/>
      <c r="C231" s="5" t="s">
        <v>31</v>
      </c>
      <c r="D231" s="5"/>
      <c r="E231" s="2" t="s">
        <v>19</v>
      </c>
      <c r="F231" s="36">
        <v>338</v>
      </c>
      <c r="G231" s="16">
        <v>1</v>
      </c>
      <c r="H231" s="11">
        <f>F231*G231</f>
        <v>338</v>
      </c>
      <c r="I231" s="4">
        <v>1</v>
      </c>
      <c r="J231" s="3"/>
      <c r="K231" s="18">
        <f>H231*I231</f>
        <v>338</v>
      </c>
      <c r="L231" s="25"/>
      <c r="M231" s="25"/>
      <c r="N231" s="13">
        <v>0.4</v>
      </c>
      <c r="O231" s="26">
        <v>10</v>
      </c>
      <c r="P231" s="20"/>
      <c r="Q231" s="20"/>
      <c r="R231" s="20"/>
      <c r="S231" s="20"/>
      <c r="T231" s="18">
        <f>K231*N231*O231</f>
        <v>1352.0000000000002</v>
      </c>
    </row>
    <row r="232" spans="1:20" ht="15" customHeight="1">
      <c r="A232" s="49"/>
      <c r="B232" s="30"/>
      <c r="C232" s="5" t="s">
        <v>32</v>
      </c>
      <c r="D232" s="27"/>
      <c r="E232" s="2" t="s">
        <v>19</v>
      </c>
      <c r="F232" s="36">
        <v>2.5</v>
      </c>
      <c r="G232" s="16">
        <v>4</v>
      </c>
      <c r="H232" s="11">
        <f>F232*G232</f>
        <v>10</v>
      </c>
      <c r="I232" s="4">
        <v>1</v>
      </c>
      <c r="J232" s="28"/>
      <c r="K232" s="18">
        <f>H232-J232</f>
        <v>10</v>
      </c>
      <c r="L232" s="25"/>
      <c r="M232" s="25"/>
      <c r="N232" s="13">
        <v>0.5</v>
      </c>
      <c r="O232" s="26">
        <v>10</v>
      </c>
      <c r="P232" s="19"/>
      <c r="Q232" s="20"/>
      <c r="R232" s="19"/>
      <c r="S232" s="20"/>
      <c r="T232" s="18">
        <f>K232*N232*O232</f>
        <v>50</v>
      </c>
    </row>
    <row r="233" spans="1:20" ht="15" customHeight="1">
      <c r="A233" s="49"/>
      <c r="B233" s="30"/>
      <c r="C233" s="5" t="s">
        <v>34</v>
      </c>
      <c r="D233" s="27"/>
      <c r="E233" s="2" t="s">
        <v>19</v>
      </c>
      <c r="F233" s="18">
        <f>F230</f>
        <v>0.5</v>
      </c>
      <c r="G233" s="11">
        <f>G230</f>
        <v>0.5</v>
      </c>
      <c r="H233" s="7">
        <f>F233*G233</f>
        <v>0.25</v>
      </c>
      <c r="I233" s="4">
        <v>1</v>
      </c>
      <c r="J233" s="28"/>
      <c r="K233" s="18">
        <f>H233</f>
        <v>0.25</v>
      </c>
      <c r="L233" s="25"/>
      <c r="M233" s="25"/>
      <c r="N233" s="13">
        <v>3.5</v>
      </c>
      <c r="O233" s="26">
        <v>12</v>
      </c>
      <c r="P233" s="19"/>
      <c r="Q233" s="20"/>
      <c r="R233" s="19"/>
      <c r="S233" s="20"/>
      <c r="T233" s="18">
        <f>K233*N233*O233</f>
        <v>10.5</v>
      </c>
    </row>
    <row r="234" spans="1:20" ht="15" customHeight="1">
      <c r="A234" s="49"/>
      <c r="B234" s="30"/>
      <c r="C234" s="5" t="s">
        <v>35</v>
      </c>
      <c r="D234" s="27"/>
      <c r="E234" s="2" t="s">
        <v>19</v>
      </c>
      <c r="F234" s="19"/>
      <c r="G234" s="25"/>
      <c r="H234" s="25"/>
      <c r="I234" s="20"/>
      <c r="J234" s="28"/>
      <c r="K234" s="19"/>
      <c r="L234" s="25"/>
      <c r="M234" s="25"/>
      <c r="N234" s="28"/>
      <c r="O234" s="19"/>
      <c r="P234" s="24">
        <v>130</v>
      </c>
      <c r="Q234" s="24">
        <v>4</v>
      </c>
      <c r="R234" s="20"/>
      <c r="S234" s="20"/>
      <c r="T234" s="18">
        <f>P234*Q234</f>
        <v>520</v>
      </c>
    </row>
    <row r="235" spans="1:20" ht="15" customHeight="1">
      <c r="A235" s="49"/>
      <c r="B235" s="30"/>
      <c r="C235" s="5" t="s">
        <v>39</v>
      </c>
      <c r="D235" s="27"/>
      <c r="E235" s="2" t="s">
        <v>19</v>
      </c>
      <c r="F235" s="18">
        <f>F231</f>
        <v>338</v>
      </c>
      <c r="G235" s="11">
        <f>G231</f>
        <v>1</v>
      </c>
      <c r="H235" s="11">
        <f>F235*G235</f>
        <v>338</v>
      </c>
      <c r="I235" s="4">
        <v>1</v>
      </c>
      <c r="J235" s="3"/>
      <c r="K235" s="18">
        <f>H235*I235</f>
        <v>338</v>
      </c>
      <c r="L235" s="25"/>
      <c r="M235" s="25"/>
      <c r="N235" s="28"/>
      <c r="O235" s="28"/>
      <c r="P235" s="20"/>
      <c r="Q235" s="20"/>
      <c r="R235" s="19"/>
      <c r="S235" s="20"/>
      <c r="T235" s="18">
        <f>K235*40</f>
        <v>13520</v>
      </c>
    </row>
    <row r="236" spans="1:20" ht="15" customHeight="1">
      <c r="A236" s="49"/>
      <c r="B236" s="30"/>
      <c r="C236" s="5" t="s">
        <v>41</v>
      </c>
      <c r="D236" s="29">
        <v>0.25</v>
      </c>
      <c r="E236" s="2" t="s">
        <v>40</v>
      </c>
      <c r="F236" s="19"/>
      <c r="G236" s="25"/>
      <c r="H236" s="25"/>
      <c r="I236" s="4">
        <v>1</v>
      </c>
      <c r="J236" s="3"/>
      <c r="K236" s="25"/>
      <c r="L236" s="25"/>
      <c r="M236" s="25"/>
      <c r="N236" s="28"/>
      <c r="O236" s="28"/>
      <c r="P236" s="20"/>
      <c r="Q236" s="20"/>
      <c r="R236" s="19"/>
      <c r="S236" s="20"/>
      <c r="T236" s="18">
        <f>I236*430</f>
        <v>430</v>
      </c>
    </row>
    <row r="237" spans="1:20" ht="15" customHeight="1">
      <c r="A237" s="49"/>
      <c r="B237" s="30"/>
      <c r="C237" s="5" t="s">
        <v>43</v>
      </c>
      <c r="D237" s="27"/>
      <c r="E237" s="2"/>
      <c r="F237" s="18">
        <f>F231</f>
        <v>338</v>
      </c>
      <c r="G237" s="11">
        <f>G231</f>
        <v>1</v>
      </c>
      <c r="H237" s="11">
        <f>F237*G237</f>
        <v>338</v>
      </c>
      <c r="I237" s="20"/>
      <c r="J237" s="28"/>
      <c r="K237" s="25"/>
      <c r="L237" s="25"/>
      <c r="M237" s="25"/>
      <c r="N237" s="28"/>
      <c r="O237" s="28"/>
      <c r="P237" s="20"/>
      <c r="Q237" s="11">
        <f>H237/15</f>
        <v>22.533333333333335</v>
      </c>
      <c r="R237" s="25"/>
      <c r="S237" s="18">
        <f>Q237*35</f>
        <v>788.6666666666667</v>
      </c>
      <c r="T237" s="18">
        <v>450</v>
      </c>
    </row>
    <row r="238" spans="1:20" ht="15" customHeight="1">
      <c r="A238" s="49"/>
      <c r="B238" s="30"/>
      <c r="C238" s="16" t="s">
        <v>49</v>
      </c>
      <c r="D238" s="36">
        <v>20</v>
      </c>
      <c r="E238" s="4" t="s">
        <v>48</v>
      </c>
      <c r="F238" s="4">
        <v>35</v>
      </c>
      <c r="G238" s="5" t="s">
        <v>50</v>
      </c>
      <c r="H238" s="18">
        <f>F238-D238</f>
        <v>15</v>
      </c>
      <c r="I238" s="19"/>
      <c r="J238" s="25"/>
      <c r="K238" s="20"/>
      <c r="L238" s="20"/>
      <c r="M238" s="20"/>
      <c r="N238" s="20"/>
      <c r="O238" s="2"/>
      <c r="P238" s="51" t="s">
        <v>52</v>
      </c>
      <c r="Q238" s="38"/>
      <c r="R238" s="38"/>
      <c r="S238" s="38"/>
      <c r="T238" s="36">
        <v>7740</v>
      </c>
    </row>
    <row r="239" spans="1:20" ht="15" customHeight="1">
      <c r="A239" s="49"/>
      <c r="B239" s="30"/>
      <c r="C239" s="31"/>
      <c r="D239" s="32"/>
      <c r="E239" s="33"/>
      <c r="F239" s="33"/>
      <c r="G239" s="33"/>
      <c r="H239" s="33"/>
      <c r="I239" s="34"/>
      <c r="J239" s="32"/>
      <c r="K239" s="33"/>
      <c r="L239" s="33"/>
      <c r="M239" s="33"/>
      <c r="N239" s="33"/>
      <c r="O239" s="35"/>
      <c r="P239" s="41" t="s">
        <v>51</v>
      </c>
      <c r="Q239" s="39"/>
      <c r="R239" s="39"/>
      <c r="S239" s="39"/>
      <c r="T239" s="18">
        <f>(T238*1.35)/860</f>
        <v>12.15</v>
      </c>
    </row>
    <row r="241" spans="1:20" ht="15" customHeight="1">
      <c r="A241" s="56" t="s">
        <v>74</v>
      </c>
      <c r="B241" s="30"/>
      <c r="C241" s="5" t="s">
        <v>23</v>
      </c>
      <c r="D241" s="5"/>
      <c r="E241" s="2" t="s">
        <v>19</v>
      </c>
      <c r="F241" s="36">
        <v>24</v>
      </c>
      <c r="G241" s="16">
        <v>3</v>
      </c>
      <c r="H241" s="7">
        <f>F241*G241</f>
        <v>72</v>
      </c>
      <c r="I241" s="4">
        <v>1</v>
      </c>
      <c r="J241" s="3"/>
      <c r="K241" s="18">
        <f>H241*I241</f>
        <v>72</v>
      </c>
      <c r="L241" s="26">
        <v>500</v>
      </c>
      <c r="M241" s="13">
        <v>0.65</v>
      </c>
      <c r="N241" s="28"/>
      <c r="O241" s="28"/>
      <c r="P241" s="20"/>
      <c r="Q241" s="20"/>
      <c r="R241" s="19"/>
      <c r="S241" s="20"/>
      <c r="T241" s="18">
        <f>K241*L241*M241-465</f>
        <v>22935</v>
      </c>
    </row>
    <row r="242" spans="1:20" ht="15" customHeight="1">
      <c r="A242" s="49"/>
      <c r="B242" s="30"/>
      <c r="C242" s="5" t="s">
        <v>31</v>
      </c>
      <c r="D242" s="5"/>
      <c r="E242" s="2" t="s">
        <v>19</v>
      </c>
      <c r="F242" s="36">
        <v>83</v>
      </c>
      <c r="G242" s="16">
        <v>1</v>
      </c>
      <c r="H242" s="11">
        <f>F242*G242</f>
        <v>83</v>
      </c>
      <c r="I242" s="4">
        <v>1</v>
      </c>
      <c r="J242" s="3"/>
      <c r="K242" s="18">
        <f>H242*I242</f>
        <v>83</v>
      </c>
      <c r="L242" s="25"/>
      <c r="M242" s="25"/>
      <c r="N242" s="13">
        <v>0.4</v>
      </c>
      <c r="O242" s="26">
        <v>10</v>
      </c>
      <c r="P242" s="20"/>
      <c r="Q242" s="20"/>
      <c r="R242" s="20"/>
      <c r="S242" s="20"/>
      <c r="T242" s="18">
        <f>K242*N242*O242</f>
        <v>332</v>
      </c>
    </row>
    <row r="243" spans="1:20" ht="15" customHeight="1">
      <c r="A243" s="49"/>
      <c r="B243" s="30"/>
      <c r="C243" s="5" t="s">
        <v>32</v>
      </c>
      <c r="D243" s="27"/>
      <c r="E243" s="2" t="s">
        <v>19</v>
      </c>
      <c r="F243" s="36">
        <v>24</v>
      </c>
      <c r="G243" s="16">
        <v>4</v>
      </c>
      <c r="H243" s="11">
        <f>F243*G243</f>
        <v>96</v>
      </c>
      <c r="I243" s="4">
        <v>1</v>
      </c>
      <c r="J243" s="28"/>
      <c r="K243" s="18">
        <f>H243-J243</f>
        <v>96</v>
      </c>
      <c r="L243" s="25"/>
      <c r="M243" s="25"/>
      <c r="N243" s="13">
        <v>0.5</v>
      </c>
      <c r="O243" s="26">
        <v>10</v>
      </c>
      <c r="P243" s="19"/>
      <c r="Q243" s="20"/>
      <c r="R243" s="19"/>
      <c r="S243" s="20"/>
      <c r="T243" s="18">
        <f>K243*N243*O243</f>
        <v>480</v>
      </c>
    </row>
    <row r="244" spans="1:20" ht="15" customHeight="1">
      <c r="A244" s="49"/>
      <c r="B244" s="30"/>
      <c r="C244" s="5" t="s">
        <v>34</v>
      </c>
      <c r="D244" s="27"/>
      <c r="E244" s="2" t="s">
        <v>19</v>
      </c>
      <c r="F244" s="18">
        <f>F241</f>
        <v>24</v>
      </c>
      <c r="G244" s="11">
        <f>G241</f>
        <v>3</v>
      </c>
      <c r="H244" s="7">
        <f>F244*G244</f>
        <v>72</v>
      </c>
      <c r="I244" s="4">
        <v>1</v>
      </c>
      <c r="J244" s="28"/>
      <c r="K244" s="18">
        <f>H244</f>
        <v>72</v>
      </c>
      <c r="L244" s="25"/>
      <c r="M244" s="25"/>
      <c r="N244" s="13">
        <v>3.5</v>
      </c>
      <c r="O244" s="26">
        <v>12</v>
      </c>
      <c r="P244" s="19"/>
      <c r="Q244" s="20"/>
      <c r="R244" s="19"/>
      <c r="S244" s="20"/>
      <c r="T244" s="18">
        <f>K244*N244*O244</f>
        <v>3024</v>
      </c>
    </row>
    <row r="245" spans="1:20" ht="15" customHeight="1">
      <c r="A245" s="49"/>
      <c r="B245" s="30"/>
      <c r="C245" s="5" t="s">
        <v>35</v>
      </c>
      <c r="D245" s="27"/>
      <c r="E245" s="2" t="s">
        <v>19</v>
      </c>
      <c r="F245" s="19"/>
      <c r="G245" s="25"/>
      <c r="H245" s="25"/>
      <c r="I245" s="20"/>
      <c r="J245" s="28"/>
      <c r="K245" s="19"/>
      <c r="L245" s="25"/>
      <c r="M245" s="25"/>
      <c r="N245" s="28"/>
      <c r="O245" s="19"/>
      <c r="P245" s="24">
        <v>130</v>
      </c>
      <c r="Q245" s="24">
        <v>4</v>
      </c>
      <c r="R245" s="20"/>
      <c r="S245" s="20"/>
      <c r="T245" s="18">
        <f>P245*Q245</f>
        <v>520</v>
      </c>
    </row>
    <row r="246" spans="1:20" ht="15" customHeight="1">
      <c r="A246" s="49"/>
      <c r="B246" s="30"/>
      <c r="C246" s="5" t="s">
        <v>39</v>
      </c>
      <c r="D246" s="27"/>
      <c r="E246" s="2" t="s">
        <v>19</v>
      </c>
      <c r="F246" s="18">
        <f>F242</f>
        <v>83</v>
      </c>
      <c r="G246" s="11">
        <f>G242</f>
        <v>1</v>
      </c>
      <c r="H246" s="11">
        <f>F246*G246</f>
        <v>83</v>
      </c>
      <c r="I246" s="4">
        <v>1</v>
      </c>
      <c r="J246" s="3"/>
      <c r="K246" s="18">
        <f>H246*I246</f>
        <v>83</v>
      </c>
      <c r="L246" s="25"/>
      <c r="M246" s="25"/>
      <c r="N246" s="28"/>
      <c r="O246" s="28"/>
      <c r="P246" s="20"/>
      <c r="Q246" s="20"/>
      <c r="R246" s="19"/>
      <c r="S246" s="20"/>
      <c r="T246" s="18">
        <f>K246*40</f>
        <v>3320</v>
      </c>
    </row>
    <row r="247" spans="1:20" ht="15" customHeight="1">
      <c r="A247" s="49"/>
      <c r="B247" s="30"/>
      <c r="C247" s="5" t="s">
        <v>41</v>
      </c>
      <c r="D247" s="29">
        <v>0.25</v>
      </c>
      <c r="E247" s="2" t="s">
        <v>40</v>
      </c>
      <c r="F247" s="19"/>
      <c r="G247" s="25"/>
      <c r="H247" s="25"/>
      <c r="I247" s="4">
        <v>1</v>
      </c>
      <c r="J247" s="3"/>
      <c r="K247" s="25"/>
      <c r="L247" s="25"/>
      <c r="M247" s="25"/>
      <c r="N247" s="28"/>
      <c r="O247" s="28"/>
      <c r="P247" s="20"/>
      <c r="Q247" s="20"/>
      <c r="R247" s="19"/>
      <c r="S247" s="20"/>
      <c r="T247" s="18">
        <f>I247*430</f>
        <v>430</v>
      </c>
    </row>
    <row r="248" spans="1:20" ht="15" customHeight="1">
      <c r="A248" s="49"/>
      <c r="B248" s="30"/>
      <c r="C248" s="5" t="s">
        <v>43</v>
      </c>
      <c r="D248" s="27"/>
      <c r="E248" s="2"/>
      <c r="F248" s="18">
        <f>F242</f>
        <v>83</v>
      </c>
      <c r="G248" s="11">
        <f>G242</f>
        <v>1</v>
      </c>
      <c r="H248" s="11">
        <f>F248*G248</f>
        <v>83</v>
      </c>
      <c r="I248" s="20"/>
      <c r="J248" s="28"/>
      <c r="K248" s="25"/>
      <c r="L248" s="25"/>
      <c r="M248" s="25"/>
      <c r="N248" s="28"/>
      <c r="O248" s="28"/>
      <c r="P248" s="20"/>
      <c r="Q248" s="11">
        <f>H248/15</f>
        <v>5.533333333333333</v>
      </c>
      <c r="R248" s="25"/>
      <c r="S248" s="18">
        <f>Q248*35</f>
        <v>193.66666666666666</v>
      </c>
      <c r="T248" s="18">
        <v>465</v>
      </c>
    </row>
    <row r="249" spans="1:20" ht="15" customHeight="1">
      <c r="A249" s="49"/>
      <c r="B249" s="30"/>
      <c r="C249" s="16" t="s">
        <v>49</v>
      </c>
      <c r="D249" s="36">
        <v>20</v>
      </c>
      <c r="E249" s="4" t="s">
        <v>48</v>
      </c>
      <c r="F249" s="4">
        <v>35</v>
      </c>
      <c r="G249" s="5" t="s">
        <v>50</v>
      </c>
      <c r="H249" s="18">
        <f>F249-D249</f>
        <v>15</v>
      </c>
      <c r="I249" s="19"/>
      <c r="J249" s="25"/>
      <c r="K249" s="20"/>
      <c r="L249" s="20"/>
      <c r="M249" s="20"/>
      <c r="N249" s="20"/>
      <c r="O249" s="2"/>
      <c r="P249" s="51" t="s">
        <v>52</v>
      </c>
      <c r="Q249" s="38"/>
      <c r="R249" s="38"/>
      <c r="S249" s="38"/>
      <c r="T249" s="36">
        <v>15790</v>
      </c>
    </row>
    <row r="250" spans="1:20" ht="15" customHeight="1">
      <c r="A250" s="49"/>
      <c r="B250" s="30"/>
      <c r="C250" s="31"/>
      <c r="D250" s="32"/>
      <c r="E250" s="33"/>
      <c r="F250" s="33"/>
      <c r="G250" s="33"/>
      <c r="H250" s="33"/>
      <c r="I250" s="34"/>
      <c r="J250" s="32"/>
      <c r="K250" s="33"/>
      <c r="L250" s="33"/>
      <c r="M250" s="33"/>
      <c r="N250" s="33"/>
      <c r="O250" s="35"/>
      <c r="P250" s="41" t="s">
        <v>51</v>
      </c>
      <c r="Q250" s="39"/>
      <c r="R250" s="39"/>
      <c r="S250" s="39"/>
      <c r="T250" s="18">
        <f>(T249*1.35)/860</f>
        <v>24.786627906976744</v>
      </c>
    </row>
    <row r="252" spans="1:20" ht="15" customHeight="1">
      <c r="A252" s="56" t="s">
        <v>75</v>
      </c>
      <c r="B252" s="30"/>
      <c r="C252" s="5" t="s">
        <v>23</v>
      </c>
      <c r="D252" s="5"/>
      <c r="E252" s="2" t="s">
        <v>19</v>
      </c>
      <c r="F252" s="36">
        <v>24</v>
      </c>
      <c r="G252" s="16">
        <v>3</v>
      </c>
      <c r="H252" s="7">
        <f>F252*G252</f>
        <v>72</v>
      </c>
      <c r="I252" s="4">
        <v>1</v>
      </c>
      <c r="J252" s="3"/>
      <c r="K252" s="18">
        <f>H252*I252</f>
        <v>72</v>
      </c>
      <c r="L252" s="26">
        <v>500</v>
      </c>
      <c r="M252" s="13">
        <v>0.65</v>
      </c>
      <c r="N252" s="28"/>
      <c r="O252" s="28"/>
      <c r="P252" s="20"/>
      <c r="Q252" s="20"/>
      <c r="R252" s="19"/>
      <c r="S252" s="20"/>
      <c r="T252" s="18">
        <f>K252*L252*M252-482</f>
        <v>22918</v>
      </c>
    </row>
    <row r="253" spans="1:20" ht="15" customHeight="1">
      <c r="A253" s="49"/>
      <c r="B253" s="30"/>
      <c r="C253" s="5" t="s">
        <v>31</v>
      </c>
      <c r="D253" s="5"/>
      <c r="E253" s="2" t="s">
        <v>19</v>
      </c>
      <c r="F253" s="36">
        <v>92</v>
      </c>
      <c r="G253" s="16">
        <v>1</v>
      </c>
      <c r="H253" s="11">
        <f>F253*G253</f>
        <v>92</v>
      </c>
      <c r="I253" s="4">
        <v>1</v>
      </c>
      <c r="J253" s="3"/>
      <c r="K253" s="18">
        <f>H253*I253</f>
        <v>92</v>
      </c>
      <c r="L253" s="25"/>
      <c r="M253" s="25"/>
      <c r="N253" s="13">
        <v>0.4</v>
      </c>
      <c r="O253" s="26">
        <v>10</v>
      </c>
      <c r="P253" s="20"/>
      <c r="Q253" s="20"/>
      <c r="R253" s="20"/>
      <c r="S253" s="20"/>
      <c r="T253" s="18">
        <f>K253*N253*O253</f>
        <v>368.00000000000006</v>
      </c>
    </row>
    <row r="254" spans="1:20" ht="15" customHeight="1">
      <c r="A254" s="49"/>
      <c r="B254" s="30"/>
      <c r="C254" s="5" t="s">
        <v>32</v>
      </c>
      <c r="D254" s="27"/>
      <c r="E254" s="2" t="s">
        <v>19</v>
      </c>
      <c r="F254" s="36">
        <v>24</v>
      </c>
      <c r="G254" s="16">
        <v>4</v>
      </c>
      <c r="H254" s="11">
        <f>F254*G254</f>
        <v>96</v>
      </c>
      <c r="I254" s="4">
        <v>1</v>
      </c>
      <c r="J254" s="28"/>
      <c r="K254" s="18">
        <f>H254-J254</f>
        <v>96</v>
      </c>
      <c r="L254" s="25"/>
      <c r="M254" s="25"/>
      <c r="N254" s="13">
        <v>0.5</v>
      </c>
      <c r="O254" s="26">
        <v>10</v>
      </c>
      <c r="P254" s="19"/>
      <c r="Q254" s="20"/>
      <c r="R254" s="19"/>
      <c r="S254" s="20"/>
      <c r="T254" s="18">
        <f>K254*N254*O254</f>
        <v>480</v>
      </c>
    </row>
    <row r="255" spans="1:20" ht="15" customHeight="1">
      <c r="A255" s="49"/>
      <c r="B255" s="30"/>
      <c r="C255" s="5" t="s">
        <v>34</v>
      </c>
      <c r="D255" s="27"/>
      <c r="E255" s="2" t="s">
        <v>19</v>
      </c>
      <c r="F255" s="18">
        <f>F252</f>
        <v>24</v>
      </c>
      <c r="G255" s="11">
        <f>G252</f>
        <v>3</v>
      </c>
      <c r="H255" s="7">
        <f>F255*G255</f>
        <v>72</v>
      </c>
      <c r="I255" s="4">
        <v>1</v>
      </c>
      <c r="J255" s="28"/>
      <c r="K255" s="18">
        <f>H255</f>
        <v>72</v>
      </c>
      <c r="L255" s="25"/>
      <c r="M255" s="25"/>
      <c r="N255" s="13">
        <v>3.5</v>
      </c>
      <c r="O255" s="26">
        <v>12</v>
      </c>
      <c r="P255" s="19"/>
      <c r="Q255" s="20"/>
      <c r="R255" s="19"/>
      <c r="S255" s="20"/>
      <c r="T255" s="18">
        <f>K255*N255*O255</f>
        <v>3024</v>
      </c>
    </row>
    <row r="256" spans="1:20" ht="15" customHeight="1">
      <c r="A256" s="49"/>
      <c r="B256" s="30"/>
      <c r="C256" s="5" t="s">
        <v>35</v>
      </c>
      <c r="D256" s="27"/>
      <c r="E256" s="2" t="s">
        <v>19</v>
      </c>
      <c r="F256" s="19"/>
      <c r="G256" s="25"/>
      <c r="H256" s="25"/>
      <c r="I256" s="20"/>
      <c r="J256" s="28"/>
      <c r="K256" s="19"/>
      <c r="L256" s="25"/>
      <c r="M256" s="25"/>
      <c r="N256" s="28"/>
      <c r="O256" s="19"/>
      <c r="P256" s="24">
        <v>130</v>
      </c>
      <c r="Q256" s="24">
        <v>4</v>
      </c>
      <c r="R256" s="20"/>
      <c r="S256" s="20"/>
      <c r="T256" s="18">
        <f>P256*Q256</f>
        <v>520</v>
      </c>
    </row>
    <row r="257" spans="1:20" ht="15" customHeight="1">
      <c r="A257" s="49"/>
      <c r="B257" s="30"/>
      <c r="C257" s="5" t="s">
        <v>39</v>
      </c>
      <c r="D257" s="27"/>
      <c r="E257" s="2" t="s">
        <v>19</v>
      </c>
      <c r="F257" s="18">
        <f>F253</f>
        <v>92</v>
      </c>
      <c r="G257" s="11">
        <f>G253</f>
        <v>1</v>
      </c>
      <c r="H257" s="11">
        <f>F257*G257</f>
        <v>92</v>
      </c>
      <c r="I257" s="4">
        <v>1</v>
      </c>
      <c r="J257" s="3"/>
      <c r="K257" s="18">
        <f>H257*I257</f>
        <v>92</v>
      </c>
      <c r="L257" s="25"/>
      <c r="M257" s="25"/>
      <c r="N257" s="28"/>
      <c r="O257" s="28"/>
      <c r="P257" s="20"/>
      <c r="Q257" s="20"/>
      <c r="R257" s="19"/>
      <c r="S257" s="20"/>
      <c r="T257" s="18">
        <f>K257*40</f>
        <v>3680</v>
      </c>
    </row>
    <row r="258" spans="1:20" ht="15" customHeight="1">
      <c r="A258" s="49"/>
      <c r="B258" s="30"/>
      <c r="C258" s="5" t="s">
        <v>41</v>
      </c>
      <c r="D258" s="29">
        <v>0.25</v>
      </c>
      <c r="E258" s="2" t="s">
        <v>40</v>
      </c>
      <c r="F258" s="19"/>
      <c r="G258" s="25"/>
      <c r="H258" s="25"/>
      <c r="I258" s="4">
        <v>1</v>
      </c>
      <c r="J258" s="3"/>
      <c r="K258" s="25"/>
      <c r="L258" s="25"/>
      <c r="M258" s="25"/>
      <c r="N258" s="28"/>
      <c r="O258" s="28"/>
      <c r="P258" s="20"/>
      <c r="Q258" s="20"/>
      <c r="R258" s="19"/>
      <c r="S258" s="20"/>
      <c r="T258" s="18">
        <f>I258*430</f>
        <v>430</v>
      </c>
    </row>
    <row r="259" spans="1:20" ht="15" customHeight="1">
      <c r="A259" s="49"/>
      <c r="B259" s="30"/>
      <c r="C259" s="5" t="s">
        <v>43</v>
      </c>
      <c r="D259" s="27"/>
      <c r="E259" s="2"/>
      <c r="F259" s="18">
        <f>F253</f>
        <v>92</v>
      </c>
      <c r="G259" s="11">
        <f>G253</f>
        <v>1</v>
      </c>
      <c r="H259" s="11">
        <f>F259*G259</f>
        <v>92</v>
      </c>
      <c r="I259" s="20"/>
      <c r="J259" s="28"/>
      <c r="K259" s="25"/>
      <c r="L259" s="25"/>
      <c r="M259" s="25"/>
      <c r="N259" s="28"/>
      <c r="O259" s="28"/>
      <c r="P259" s="20"/>
      <c r="Q259" s="11">
        <f>H259/15</f>
        <v>6.133333333333334</v>
      </c>
      <c r="R259" s="25"/>
      <c r="S259" s="18">
        <f>Q259*35</f>
        <v>214.66666666666669</v>
      </c>
      <c r="T259" s="18">
        <v>482</v>
      </c>
    </row>
    <row r="260" spans="1:20" ht="15" customHeight="1">
      <c r="A260" s="49"/>
      <c r="B260" s="30"/>
      <c r="C260" s="16" t="s">
        <v>49</v>
      </c>
      <c r="D260" s="36">
        <v>20</v>
      </c>
      <c r="E260" s="4" t="s">
        <v>48</v>
      </c>
      <c r="F260" s="4">
        <v>35</v>
      </c>
      <c r="G260" s="5" t="s">
        <v>50</v>
      </c>
      <c r="H260" s="18">
        <f>F260-D260</f>
        <v>15</v>
      </c>
      <c r="I260" s="19"/>
      <c r="J260" s="25"/>
      <c r="K260" s="20"/>
      <c r="L260" s="20"/>
      <c r="M260" s="20"/>
      <c r="N260" s="20"/>
      <c r="O260" s="2"/>
      <c r="P260" s="51" t="s">
        <v>52</v>
      </c>
      <c r="Q260" s="38"/>
      <c r="R260" s="38"/>
      <c r="S260" s="38"/>
      <c r="T260" s="36">
        <v>15790</v>
      </c>
    </row>
    <row r="261" spans="1:20" ht="15" customHeight="1">
      <c r="A261" s="49"/>
      <c r="B261" s="30"/>
      <c r="C261" s="31"/>
      <c r="D261" s="32"/>
      <c r="E261" s="33"/>
      <c r="F261" s="33"/>
      <c r="G261" s="33"/>
      <c r="H261" s="33"/>
      <c r="I261" s="34"/>
      <c r="J261" s="32"/>
      <c r="K261" s="33"/>
      <c r="L261" s="33"/>
      <c r="M261" s="33"/>
      <c r="N261" s="33"/>
      <c r="O261" s="35"/>
      <c r="P261" s="41" t="s">
        <v>51</v>
      </c>
      <c r="Q261" s="39"/>
      <c r="R261" s="39"/>
      <c r="S261" s="39"/>
      <c r="T261" s="18">
        <f>(T260*1.35)/860</f>
        <v>24.786627906976744</v>
      </c>
    </row>
  </sheetData>
  <mergeCells count="116">
    <mergeCell ref="A12:A21"/>
    <mergeCell ref="T4:T9"/>
    <mergeCell ref="A5:A9"/>
    <mergeCell ref="S5:S9"/>
    <mergeCell ref="K5:K9"/>
    <mergeCell ref="P5:P9"/>
    <mergeCell ref="H5:H9"/>
    <mergeCell ref="I5:I9"/>
    <mergeCell ref="B5:B9"/>
    <mergeCell ref="A4:E4"/>
    <mergeCell ref="R1:S1"/>
    <mergeCell ref="R2:S2"/>
    <mergeCell ref="A3:Q3"/>
    <mergeCell ref="R3:S3"/>
    <mergeCell ref="A1:Q2"/>
    <mergeCell ref="D10:D11"/>
    <mergeCell ref="G10:G11"/>
    <mergeCell ref="F10:F11"/>
    <mergeCell ref="F4:J4"/>
    <mergeCell ref="T10:T11"/>
    <mergeCell ref="I10:I11"/>
    <mergeCell ref="J10:J11"/>
    <mergeCell ref="K10:K11"/>
    <mergeCell ref="S10:S11"/>
    <mergeCell ref="M10:M11"/>
    <mergeCell ref="G5:G9"/>
    <mergeCell ref="J5:J9"/>
    <mergeCell ref="C5:C9"/>
    <mergeCell ref="E5:E9"/>
    <mergeCell ref="F5:F9"/>
    <mergeCell ref="D5:D9"/>
    <mergeCell ref="L5:L9"/>
    <mergeCell ref="L10:L11"/>
    <mergeCell ref="K4:S4"/>
    <mergeCell ref="O10:O11"/>
    <mergeCell ref="Q5:Q9"/>
    <mergeCell ref="R5:R9"/>
    <mergeCell ref="N5:N9"/>
    <mergeCell ref="M5:M9"/>
    <mergeCell ref="O5:O9"/>
    <mergeCell ref="P10:P11"/>
    <mergeCell ref="P21:S21"/>
    <mergeCell ref="Q10:Q11"/>
    <mergeCell ref="R10:R11"/>
    <mergeCell ref="P20:S20"/>
    <mergeCell ref="H10:H11"/>
    <mergeCell ref="B10:B11"/>
    <mergeCell ref="A10:A11"/>
    <mergeCell ref="C10:C11"/>
    <mergeCell ref="E10:E11"/>
    <mergeCell ref="A23:A32"/>
    <mergeCell ref="P31:S31"/>
    <mergeCell ref="P32:S32"/>
    <mergeCell ref="A34:A43"/>
    <mergeCell ref="P42:S42"/>
    <mergeCell ref="P43:S43"/>
    <mergeCell ref="A45:A54"/>
    <mergeCell ref="P53:S53"/>
    <mergeCell ref="P54:S54"/>
    <mergeCell ref="A56:A65"/>
    <mergeCell ref="P64:S64"/>
    <mergeCell ref="P65:S65"/>
    <mergeCell ref="A67:A75"/>
    <mergeCell ref="P74:S74"/>
    <mergeCell ref="P75:S75"/>
    <mergeCell ref="A77:A85"/>
    <mergeCell ref="P84:S84"/>
    <mergeCell ref="P85:S85"/>
    <mergeCell ref="A87:A96"/>
    <mergeCell ref="P95:S95"/>
    <mergeCell ref="P96:S96"/>
    <mergeCell ref="A98:A107"/>
    <mergeCell ref="P106:S106"/>
    <mergeCell ref="P107:S107"/>
    <mergeCell ref="A109:A118"/>
    <mergeCell ref="P117:S117"/>
    <mergeCell ref="P118:S118"/>
    <mergeCell ref="A120:A129"/>
    <mergeCell ref="P128:S128"/>
    <mergeCell ref="P129:S129"/>
    <mergeCell ref="A131:A140"/>
    <mergeCell ref="P139:S139"/>
    <mergeCell ref="P140:S140"/>
    <mergeCell ref="A142:A151"/>
    <mergeCell ref="P150:S150"/>
    <mergeCell ref="P151:S151"/>
    <mergeCell ref="A153:A162"/>
    <mergeCell ref="P161:S161"/>
    <mergeCell ref="P162:S162"/>
    <mergeCell ref="A164:A173"/>
    <mergeCell ref="P172:S172"/>
    <mergeCell ref="P173:S173"/>
    <mergeCell ref="A175:A184"/>
    <mergeCell ref="P183:S183"/>
    <mergeCell ref="P184:S184"/>
    <mergeCell ref="A186:A195"/>
    <mergeCell ref="P194:S194"/>
    <mergeCell ref="P195:S195"/>
    <mergeCell ref="A197:A206"/>
    <mergeCell ref="P205:S205"/>
    <mergeCell ref="P206:S206"/>
    <mergeCell ref="A208:A217"/>
    <mergeCell ref="P216:S216"/>
    <mergeCell ref="P217:S217"/>
    <mergeCell ref="A219:A228"/>
    <mergeCell ref="P227:S227"/>
    <mergeCell ref="P228:S228"/>
    <mergeCell ref="A230:A239"/>
    <mergeCell ref="P238:S238"/>
    <mergeCell ref="P239:S239"/>
    <mergeCell ref="A241:A250"/>
    <mergeCell ref="P249:S249"/>
    <mergeCell ref="P250:S250"/>
    <mergeCell ref="A252:A261"/>
    <mergeCell ref="P260:S260"/>
    <mergeCell ref="P261:S261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2006-09-06T18:52:38Z</cp:lastPrinted>
  <dcterms:created xsi:type="dcterms:W3CDTF">2004-01-14T16:08:12Z</dcterms:created>
  <dcterms:modified xsi:type="dcterms:W3CDTF">2008-04-20T21:03:48Z</dcterms:modified>
  <cp:category/>
  <cp:version/>
  <cp:contentType/>
  <cp:contentStatus/>
</cp:coreProperties>
</file>