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<sst xmlns="http://schemas.openxmlformats.org/spreadsheetml/2006/main" count="572" uniqueCount="95">
  <si>
    <t>ISI KAYBI HESABI</t>
  </si>
  <si>
    <t>İşaret</t>
  </si>
  <si>
    <t>Yön</t>
  </si>
  <si>
    <t>Kalınlık</t>
  </si>
  <si>
    <t>cm</t>
  </si>
  <si>
    <t>Uzunluk</t>
  </si>
  <si>
    <t>Yükseklik veya Genişlik</t>
  </si>
  <si>
    <t>Toplam Alan</t>
  </si>
  <si>
    <t>Miktar</t>
  </si>
  <si>
    <t>Ad</t>
  </si>
  <si>
    <t>Çıkarılan Alan</t>
  </si>
  <si>
    <t>Hesaba Giren Alan</t>
  </si>
  <si>
    <t>Yapı Bileşeni</t>
  </si>
  <si>
    <t>Alan Hesabı</t>
  </si>
  <si>
    <t>Isı İletim Katsayısı</t>
  </si>
  <si>
    <t>Kcal</t>
  </si>
  <si>
    <r>
      <t>m</t>
    </r>
    <r>
      <rPr>
        <sz val="10"/>
        <rFont val="Arial"/>
        <family val="2"/>
      </rPr>
      <t>²</t>
    </r>
  </si>
  <si>
    <r>
      <t>m</t>
    </r>
    <r>
      <rPr>
        <sz val="10"/>
        <rFont val="Arial"/>
        <family val="2"/>
      </rPr>
      <t>²hºC</t>
    </r>
  </si>
  <si>
    <t>Sıcaklık Farkı</t>
  </si>
  <si>
    <r>
      <t>º</t>
    </r>
    <r>
      <rPr>
        <sz val="10"/>
        <rFont val="Arial Tur"/>
        <family val="0"/>
      </rPr>
      <t>C</t>
    </r>
  </si>
  <si>
    <t>Zamsız Isı Kaybı</t>
  </si>
  <si>
    <t>h</t>
  </si>
  <si>
    <t>İşletme</t>
  </si>
  <si>
    <t>%</t>
  </si>
  <si>
    <t>Kat Yükseklik</t>
  </si>
  <si>
    <t>Toplam</t>
  </si>
  <si>
    <t>1+%</t>
  </si>
  <si>
    <t>Isı Kaybı Hesabı</t>
  </si>
  <si>
    <t>Zamlar</t>
  </si>
  <si>
    <t>Toplam Isı İhtiyacı</t>
  </si>
  <si>
    <t>Sayfa</t>
  </si>
  <si>
    <t>Kat</t>
  </si>
  <si>
    <t>Tarih</t>
  </si>
  <si>
    <t>&gt;</t>
  </si>
  <si>
    <t>Qe</t>
  </si>
  <si>
    <t>Ti=</t>
  </si>
  <si>
    <t>TESİSİN Adı:</t>
  </si>
  <si>
    <t>*m</t>
  </si>
  <si>
    <t>Td</t>
  </si>
  <si>
    <t xml:space="preserve"> Isı Kaybı İhtiyacı(kcal/h)</t>
  </si>
  <si>
    <t>Qdd</t>
  </si>
  <si>
    <t>Qçp</t>
  </si>
  <si>
    <t>Oda-20 C</t>
  </si>
  <si>
    <t>H2</t>
  </si>
  <si>
    <t xml:space="preserve"> .nci Kat</t>
  </si>
  <si>
    <t>T çatı</t>
  </si>
  <si>
    <t>T ısmah</t>
  </si>
  <si>
    <t>Ttp-dö</t>
  </si>
  <si>
    <t>Qça-ta</t>
  </si>
  <si>
    <t>Qtp-dö</t>
  </si>
  <si>
    <t>Tkmsu</t>
  </si>
  <si>
    <t>ZK</t>
  </si>
  <si>
    <t>Z01</t>
  </si>
  <si>
    <t>Z02</t>
  </si>
  <si>
    <t>Z03</t>
  </si>
  <si>
    <t>Isı Kaybı İhtiyacı(kcal/h)</t>
  </si>
  <si>
    <t>OFİS-20 C</t>
  </si>
  <si>
    <t>kw*22  Ad. boyunda TFT-08 Fancoil Seçildi.</t>
  </si>
  <si>
    <t>kw*7  Ad. boyunda TFT-08 Fancoil Seçildi.</t>
  </si>
  <si>
    <t>Qh</t>
  </si>
  <si>
    <t>Qc</t>
  </si>
  <si>
    <t>6,2kw</t>
  </si>
  <si>
    <t>GİRİŞ .HOLÜ-20 C</t>
  </si>
  <si>
    <t>kw*3  Ad. boyunda TFT-08 Fancoil Seçildi.</t>
  </si>
  <si>
    <t>Z04-5</t>
  </si>
  <si>
    <t>kw*1  Ad. boyunda TFT-08 Fancoil Seçildi.</t>
  </si>
  <si>
    <t>2,8kw</t>
  </si>
  <si>
    <t>kw*1  Ad. boyunda TFT-04 Fancoil Seçildi.</t>
  </si>
  <si>
    <t>Z06</t>
  </si>
  <si>
    <t>TOPL..SALONU-20 C</t>
  </si>
  <si>
    <t>Z07</t>
  </si>
  <si>
    <t>Z08</t>
  </si>
  <si>
    <t>KORİDOR-20 C</t>
  </si>
  <si>
    <t>kw*2  Ad. boyunda TFT-08 Fancoil Seçildi.</t>
  </si>
  <si>
    <t>NK</t>
  </si>
  <si>
    <t>1N01</t>
  </si>
  <si>
    <t>TOPL..SAL.-20 C</t>
  </si>
  <si>
    <t>1N02</t>
  </si>
  <si>
    <t>1N03</t>
  </si>
  <si>
    <t>kw*20  Ad. boyunda TFT-08 Fancoil Seçildi.</t>
  </si>
  <si>
    <t>2N01</t>
  </si>
  <si>
    <t>2N02</t>
  </si>
  <si>
    <t>2N03</t>
  </si>
  <si>
    <t>3N01</t>
  </si>
  <si>
    <t>3N02</t>
  </si>
  <si>
    <t>3N03</t>
  </si>
  <si>
    <t>4N01</t>
  </si>
  <si>
    <t>4N02</t>
  </si>
  <si>
    <t>4N03</t>
  </si>
  <si>
    <t>kw*14  Ad. boyunda TFT-08 Fancoil Seçildi.</t>
  </si>
  <si>
    <t>Ç01</t>
  </si>
  <si>
    <t>Ç02</t>
  </si>
  <si>
    <t>Ç03</t>
  </si>
  <si>
    <t>Ç04</t>
  </si>
  <si>
    <t>kw*4  Ad. boyunda TFT-08 Fancoil Seçildi.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</si>
</sst>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  <numFmt numFmtId="165" formatCode="#\ ?/2"/>
    <numFmt numFmtId="166" formatCode="0.000"/>
  </numFmts>
  <fonts count="7">
    <font>
      <sz val="10"/>
      <name val="Arial Tur"/>
      <family val="0"/>
    </font>
    <font>
      <b/>
      <sz val="16"/>
      <name val="Arial Tur"/>
      <family val="2"/>
    </font>
    <font>
      <sz val="10"/>
      <name val="Arial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4"/>
      <name val="Arial Tur"/>
      <family val="0"/>
    </font>
    <font>
      <b/>
      <sz val="14"/>
      <name val="Arial Tur"/>
      <family val="0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164" fontId="0" fillId="7" borderId="1" xfId="0" applyNumberForma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2" fontId="0" fillId="8" borderId="1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2" fontId="0" fillId="0" borderId="0" xfId="0" applyNumberForma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164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0" fillId="10" borderId="1" xfId="0" applyNumberFormat="1" applyFill="1" applyBorder="1" applyAlignment="1">
      <alignment horizontal="center" vertical="center"/>
    </xf>
    <xf numFmtId="164" fontId="0" fillId="7" borderId="0" xfId="0" applyNumberFormat="1" applyFill="1" applyBorder="1" applyAlignment="1">
      <alignment horizontal="center" vertical="center"/>
    </xf>
    <xf numFmtId="0" fontId="0" fillId="7" borderId="0" xfId="0" applyFill="1" applyBorder="1" applyAlignment="1">
      <alignment horizontal="left" vertical="center"/>
    </xf>
    <xf numFmtId="0" fontId="0" fillId="8" borderId="0" xfId="0" applyFill="1" applyBorder="1" applyAlignment="1">
      <alignment horizontal="center" vertical="center" textRotation="90"/>
    </xf>
    <xf numFmtId="0" fontId="0" fillId="0" borderId="0" xfId="0" applyFill="1" applyBorder="1" applyAlignment="1">
      <alignment horizontal="center" vertical="center" textRotation="90"/>
    </xf>
    <xf numFmtId="0" fontId="0" fillId="8" borderId="1" xfId="0" applyFill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textRotation="90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textRotation="90"/>
    </xf>
    <xf numFmtId="0" fontId="0" fillId="4" borderId="1" xfId="0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 textRotation="90" wrapText="1"/>
    </xf>
    <xf numFmtId="0" fontId="0" fillId="4" borderId="12" xfId="0" applyFill="1" applyBorder="1" applyAlignment="1">
      <alignment horizontal="center" vertical="center" textRotation="90" wrapText="1"/>
    </xf>
    <xf numFmtId="0" fontId="0" fillId="4" borderId="13" xfId="0" applyFill="1" applyBorder="1" applyAlignment="1">
      <alignment horizontal="center" vertical="center" textRotation="90" wrapText="1"/>
    </xf>
    <xf numFmtId="0" fontId="0" fillId="4" borderId="11" xfId="0" applyFill="1" applyBorder="1" applyAlignment="1">
      <alignment horizontal="center" vertical="center" textRotation="90"/>
    </xf>
    <xf numFmtId="0" fontId="0" fillId="4" borderId="12" xfId="0" applyFill="1" applyBorder="1" applyAlignment="1">
      <alignment horizontal="center" vertical="center" textRotation="90"/>
    </xf>
    <xf numFmtId="0" fontId="0" fillId="4" borderId="13" xfId="0" applyFill="1" applyBorder="1" applyAlignment="1">
      <alignment horizontal="center" vertical="center" textRotation="90"/>
    </xf>
    <xf numFmtId="0" fontId="0" fillId="4" borderId="11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 textRotation="90"/>
    </xf>
    <xf numFmtId="0" fontId="0" fillId="8" borderId="12" xfId="0" applyFill="1" applyBorder="1" applyAlignment="1">
      <alignment horizontal="center" vertical="center" textRotation="90"/>
    </xf>
    <xf numFmtId="0" fontId="0" fillId="8" borderId="13" xfId="0" applyFill="1" applyBorder="1" applyAlignment="1">
      <alignment horizontal="center" vertical="center" textRotation="90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7" borderId="8" xfId="0" applyFill="1" applyBorder="1" applyAlignment="1">
      <alignment horizontal="left" vertical="center"/>
    </xf>
    <xf numFmtId="0" fontId="0" fillId="7" borderId="9" xfId="0" applyFill="1" applyBorder="1" applyAlignment="1">
      <alignment horizontal="left" vertical="center"/>
    </xf>
    <xf numFmtId="0" fontId="0" fillId="7" borderId="10" xfId="0" applyFill="1" applyBorder="1" applyAlignment="1">
      <alignment horizontal="left" vertical="center"/>
    </xf>
    <xf numFmtId="0" fontId="6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8"/>
  <sheetViews>
    <sheetView tabSelected="1" workbookViewId="0" topLeftCell="A1">
      <selection activeCell="W2" sqref="W2"/>
    </sheetView>
  </sheetViews>
  <sheetFormatPr defaultColWidth="9.00390625" defaultRowHeight="15" customHeight="1"/>
  <cols>
    <col min="1" max="1" width="7.00390625" style="1" customWidth="1"/>
    <col min="2" max="2" width="7.25390625" style="1" customWidth="1"/>
    <col min="3" max="3" width="6.75390625" style="1" customWidth="1"/>
    <col min="4" max="4" width="6.125" style="1" customWidth="1"/>
    <col min="5" max="5" width="6.375" style="1" customWidth="1"/>
    <col min="6" max="6" width="6.00390625" style="1" customWidth="1"/>
    <col min="7" max="7" width="6.75390625" style="1" customWidth="1"/>
    <col min="8" max="8" width="5.375" style="1" customWidth="1"/>
    <col min="9" max="9" width="7.625" style="1" customWidth="1"/>
    <col min="10" max="10" width="7.875" style="1" customWidth="1"/>
    <col min="11" max="11" width="7.75390625" style="1" customWidth="1"/>
    <col min="12" max="12" width="6.625" style="1" customWidth="1"/>
    <col min="13" max="13" width="8.00390625" style="1" customWidth="1"/>
    <col min="14" max="14" width="8.875" style="1" customWidth="1"/>
    <col min="15" max="15" width="6.625" style="1" customWidth="1"/>
    <col min="16" max="17" width="6.00390625" style="1" customWidth="1"/>
    <col min="18" max="18" width="11.125" style="1" customWidth="1"/>
    <col min="19" max="19" width="9.125" style="1" hidden="1" customWidth="1"/>
    <col min="20" max="20" width="12.75390625" style="1" customWidth="1"/>
    <col min="21" max="21" width="4.375" style="1" customWidth="1"/>
    <col min="22" max="22" width="7.25390625" style="1" customWidth="1"/>
    <col min="23" max="23" width="11.25390625" style="1" customWidth="1"/>
    <col min="24" max="24" width="8.75390625" style="1" customWidth="1"/>
    <col min="25" max="25" width="6.75390625" style="1" customWidth="1"/>
    <col min="26" max="26" width="6.375" style="1" customWidth="1"/>
    <col min="27" max="27" width="9.125" style="1" customWidth="1"/>
    <col min="28" max="28" width="1.625" style="1" customWidth="1"/>
    <col min="29" max="29" width="3.75390625" style="1" customWidth="1"/>
    <col min="30" max="30" width="5.00390625" style="1" customWidth="1"/>
    <col min="31" max="31" width="4.75390625" style="1" customWidth="1"/>
    <col min="32" max="32" width="9.125" style="1" customWidth="1"/>
    <col min="33" max="33" width="4.25390625" style="1" customWidth="1"/>
    <col min="34" max="34" width="4.375" style="1" customWidth="1"/>
    <col min="35" max="35" width="3.875" style="1" customWidth="1"/>
    <col min="36" max="16384" width="9.125" style="1" customWidth="1"/>
  </cols>
  <sheetData>
    <row r="1" spans="1:21" ht="24.75" customHeight="1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4"/>
      <c r="U1" s="15"/>
    </row>
    <row r="2" spans="1:21" ht="15" customHeight="1">
      <c r="A2" s="52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  <c r="N2" s="58" t="s">
        <v>30</v>
      </c>
      <c r="O2" s="59"/>
      <c r="P2" s="60"/>
      <c r="Q2" s="6">
        <v>1</v>
      </c>
      <c r="U2" s="14"/>
    </row>
    <row r="3" spans="1:21" ht="15" customHeight="1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7"/>
      <c r="N3" s="58" t="s">
        <v>31</v>
      </c>
      <c r="O3" s="59"/>
      <c r="P3" s="60"/>
      <c r="Q3" s="6" t="s">
        <v>51</v>
      </c>
      <c r="U3" s="14"/>
    </row>
    <row r="4" spans="1:21" ht="15" customHeight="1">
      <c r="A4" s="61" t="s">
        <v>36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3"/>
      <c r="N4" s="58" t="s">
        <v>32</v>
      </c>
      <c r="O4" s="59"/>
      <c r="P4" s="60"/>
      <c r="Q4" s="6"/>
      <c r="U4" s="14"/>
    </row>
    <row r="5" spans="1:21" ht="15" customHeight="1">
      <c r="A5" s="61" t="s">
        <v>12</v>
      </c>
      <c r="B5" s="62"/>
      <c r="C5" s="63"/>
      <c r="D5" s="61" t="s">
        <v>13</v>
      </c>
      <c r="E5" s="62"/>
      <c r="F5" s="62"/>
      <c r="G5" s="62"/>
      <c r="H5" s="63"/>
      <c r="I5" s="61" t="s">
        <v>27</v>
      </c>
      <c r="J5" s="62"/>
      <c r="K5" s="62"/>
      <c r="L5" s="63"/>
      <c r="M5" s="61" t="s">
        <v>28</v>
      </c>
      <c r="N5" s="62"/>
      <c r="O5" s="62"/>
      <c r="P5" s="63"/>
      <c r="Q5" s="64" t="s">
        <v>29</v>
      </c>
      <c r="U5" s="14"/>
    </row>
    <row r="6" spans="1:21" ht="15" customHeight="1">
      <c r="A6" s="67" t="s">
        <v>1</v>
      </c>
      <c r="B6" s="67" t="s">
        <v>2</v>
      </c>
      <c r="C6" s="67" t="s">
        <v>3</v>
      </c>
      <c r="D6" s="67" t="s">
        <v>5</v>
      </c>
      <c r="E6" s="64" t="s">
        <v>6</v>
      </c>
      <c r="F6" s="67" t="s">
        <v>7</v>
      </c>
      <c r="G6" s="67" t="s">
        <v>8</v>
      </c>
      <c r="H6" s="67" t="s">
        <v>10</v>
      </c>
      <c r="I6" s="64" t="s">
        <v>11</v>
      </c>
      <c r="J6" s="64" t="s">
        <v>14</v>
      </c>
      <c r="K6" s="64" t="s">
        <v>18</v>
      </c>
      <c r="L6" s="64" t="s">
        <v>20</v>
      </c>
      <c r="M6" s="64" t="s">
        <v>22</v>
      </c>
      <c r="N6" s="64" t="s">
        <v>24</v>
      </c>
      <c r="O6" s="64" t="s">
        <v>2</v>
      </c>
      <c r="P6" s="64" t="s">
        <v>25</v>
      </c>
      <c r="Q6" s="65"/>
      <c r="U6" s="14"/>
    </row>
    <row r="7" spans="1:21" ht="15" customHeight="1">
      <c r="A7" s="68"/>
      <c r="B7" s="68"/>
      <c r="C7" s="68"/>
      <c r="D7" s="68"/>
      <c r="E7" s="65"/>
      <c r="F7" s="68"/>
      <c r="G7" s="68"/>
      <c r="H7" s="68"/>
      <c r="I7" s="65"/>
      <c r="J7" s="65"/>
      <c r="K7" s="65"/>
      <c r="L7" s="65"/>
      <c r="M7" s="65"/>
      <c r="N7" s="65"/>
      <c r="O7" s="65"/>
      <c r="P7" s="65"/>
      <c r="Q7" s="65"/>
      <c r="U7" s="14"/>
    </row>
    <row r="8" spans="1:21" ht="15" customHeight="1">
      <c r="A8" s="68"/>
      <c r="B8" s="68"/>
      <c r="C8" s="68"/>
      <c r="D8" s="68"/>
      <c r="E8" s="65"/>
      <c r="F8" s="68"/>
      <c r="G8" s="68"/>
      <c r="H8" s="68"/>
      <c r="I8" s="65"/>
      <c r="J8" s="65"/>
      <c r="K8" s="65"/>
      <c r="L8" s="65"/>
      <c r="M8" s="65"/>
      <c r="N8" s="65"/>
      <c r="O8" s="65"/>
      <c r="P8" s="65"/>
      <c r="Q8" s="65"/>
      <c r="U8" s="14"/>
    </row>
    <row r="9" spans="1:21" ht="15" customHeight="1">
      <c r="A9" s="68"/>
      <c r="B9" s="68"/>
      <c r="C9" s="68"/>
      <c r="D9" s="68"/>
      <c r="E9" s="65"/>
      <c r="F9" s="68"/>
      <c r="G9" s="68"/>
      <c r="H9" s="68"/>
      <c r="I9" s="65"/>
      <c r="J9" s="65"/>
      <c r="K9" s="65"/>
      <c r="L9" s="65"/>
      <c r="M9" s="65"/>
      <c r="N9" s="65"/>
      <c r="O9" s="65"/>
      <c r="P9" s="65"/>
      <c r="Q9" s="65"/>
      <c r="U9" s="14"/>
    </row>
    <row r="10" spans="1:21" ht="15" customHeight="1">
      <c r="A10" s="69"/>
      <c r="B10" s="69"/>
      <c r="C10" s="69"/>
      <c r="D10" s="69"/>
      <c r="E10" s="66"/>
      <c r="F10" s="69"/>
      <c r="G10" s="69"/>
      <c r="H10" s="69"/>
      <c r="I10" s="66"/>
      <c r="J10" s="66"/>
      <c r="K10" s="66"/>
      <c r="L10" s="66"/>
      <c r="M10" s="66"/>
      <c r="N10" s="66"/>
      <c r="O10" s="66"/>
      <c r="P10" s="66"/>
      <c r="Q10" s="66"/>
      <c r="U10" s="14"/>
    </row>
    <row r="11" spans="1:21" ht="15" customHeight="1">
      <c r="A11" s="70"/>
      <c r="B11" s="70"/>
      <c r="C11" s="70" t="s">
        <v>4</v>
      </c>
      <c r="D11" s="70" t="s">
        <v>37</v>
      </c>
      <c r="E11" s="70" t="s">
        <v>37</v>
      </c>
      <c r="F11" s="70" t="s">
        <v>16</v>
      </c>
      <c r="G11" s="70" t="s">
        <v>9</v>
      </c>
      <c r="H11" s="70" t="s">
        <v>16</v>
      </c>
      <c r="I11" s="70" t="s">
        <v>16</v>
      </c>
      <c r="J11" s="6" t="s">
        <v>15</v>
      </c>
      <c r="K11" s="72" t="s">
        <v>19</v>
      </c>
      <c r="L11" s="6" t="s">
        <v>15</v>
      </c>
      <c r="M11" s="72" t="s">
        <v>23</v>
      </c>
      <c r="N11" s="72" t="s">
        <v>23</v>
      </c>
      <c r="O11" s="72" t="s">
        <v>23</v>
      </c>
      <c r="P11" s="72" t="s">
        <v>26</v>
      </c>
      <c r="Q11" s="6" t="s">
        <v>15</v>
      </c>
      <c r="U11" s="14"/>
    </row>
    <row r="12" spans="1:21" ht="15" customHeight="1">
      <c r="A12" s="71"/>
      <c r="B12" s="71"/>
      <c r="C12" s="71"/>
      <c r="D12" s="71"/>
      <c r="E12" s="71"/>
      <c r="F12" s="71"/>
      <c r="G12" s="71"/>
      <c r="H12" s="71"/>
      <c r="I12" s="71"/>
      <c r="J12" s="6" t="s">
        <v>17</v>
      </c>
      <c r="K12" s="73"/>
      <c r="L12" s="17" t="s">
        <v>21</v>
      </c>
      <c r="M12" s="73"/>
      <c r="N12" s="73"/>
      <c r="O12" s="73"/>
      <c r="P12" s="73"/>
      <c r="Q12" s="17" t="s">
        <v>21</v>
      </c>
      <c r="U12" s="14"/>
    </row>
    <row r="13" spans="1:21" ht="15" customHeight="1">
      <c r="A13" s="6" t="s">
        <v>52</v>
      </c>
      <c r="B13" s="5" t="s">
        <v>40</v>
      </c>
      <c r="C13" s="2" t="s">
        <v>33</v>
      </c>
      <c r="D13" s="16">
        <v>73</v>
      </c>
      <c r="E13" s="16">
        <v>4</v>
      </c>
      <c r="F13" s="10">
        <f>D13*E13</f>
        <v>292</v>
      </c>
      <c r="G13" s="4">
        <v>1</v>
      </c>
      <c r="H13" s="7">
        <f>I14</f>
        <v>102</v>
      </c>
      <c r="I13" s="10">
        <f>F13-H13</f>
        <v>190</v>
      </c>
      <c r="J13" s="13">
        <v>0.5</v>
      </c>
      <c r="K13" s="11">
        <f>C17-E17</f>
        <v>23</v>
      </c>
      <c r="L13" s="8"/>
      <c r="M13" s="11">
        <v>7</v>
      </c>
      <c r="N13" s="21"/>
      <c r="O13" s="11">
        <v>5</v>
      </c>
      <c r="P13" s="22">
        <f>1+((M13+N13+O13)/100)</f>
        <v>1.12</v>
      </c>
      <c r="Q13" s="21">
        <f>I13*J13*K13*P13</f>
        <v>2447.2000000000003</v>
      </c>
      <c r="U13" s="14"/>
    </row>
    <row r="14" spans="1:21" ht="15" customHeight="1">
      <c r="A14" s="74" t="s">
        <v>56</v>
      </c>
      <c r="B14" s="5" t="s">
        <v>41</v>
      </c>
      <c r="C14" s="2" t="s">
        <v>33</v>
      </c>
      <c r="D14" s="16">
        <v>34</v>
      </c>
      <c r="E14" s="16">
        <v>3</v>
      </c>
      <c r="F14" s="10">
        <f>D14*E14</f>
        <v>102</v>
      </c>
      <c r="G14" s="4">
        <v>1</v>
      </c>
      <c r="H14" s="3"/>
      <c r="I14" s="10">
        <f>F14*G14</f>
        <v>102</v>
      </c>
      <c r="J14" s="13">
        <v>3</v>
      </c>
      <c r="K14" s="11">
        <f>C17-E17</f>
        <v>23</v>
      </c>
      <c r="L14" s="2"/>
      <c r="M14" s="11">
        <v>7</v>
      </c>
      <c r="N14" s="21"/>
      <c r="O14" s="11">
        <v>5</v>
      </c>
      <c r="P14" s="22">
        <f>1+((M14+N14+O14)/100)</f>
        <v>1.12</v>
      </c>
      <c r="Q14" s="21">
        <f>I14*J14*K14*P14</f>
        <v>7882.56</v>
      </c>
      <c r="U14" s="14"/>
    </row>
    <row r="15" spans="1:21" ht="15" customHeight="1">
      <c r="A15" s="75"/>
      <c r="B15" s="5" t="s">
        <v>49</v>
      </c>
      <c r="C15" s="2" t="s">
        <v>33</v>
      </c>
      <c r="D15" s="16">
        <v>523</v>
      </c>
      <c r="E15" s="16">
        <v>1</v>
      </c>
      <c r="F15" s="10">
        <f>D15*E15</f>
        <v>523</v>
      </c>
      <c r="G15" s="4">
        <v>1</v>
      </c>
      <c r="H15" s="3"/>
      <c r="I15" s="10">
        <f>F15*G15</f>
        <v>523</v>
      </c>
      <c r="J15" s="13">
        <v>0.55</v>
      </c>
      <c r="K15" s="30">
        <f>C17-E18</f>
        <v>10.99</v>
      </c>
      <c r="L15" s="2"/>
      <c r="M15" s="11">
        <v>7</v>
      </c>
      <c r="N15" s="2"/>
      <c r="O15" s="11"/>
      <c r="P15" s="22">
        <f>1+((M15+N15+O15)/100)</f>
        <v>1.07</v>
      </c>
      <c r="Q15" s="21">
        <f>I15*J15*K15*P15</f>
        <v>3382.5626450000004</v>
      </c>
      <c r="U15" s="14"/>
    </row>
    <row r="16" spans="1:21" ht="15" customHeight="1">
      <c r="A16" s="75"/>
      <c r="B16" s="5" t="s">
        <v>34</v>
      </c>
      <c r="C16" s="2" t="s">
        <v>33</v>
      </c>
      <c r="D16" s="77"/>
      <c r="E16" s="78"/>
      <c r="F16" s="78"/>
      <c r="G16" s="78"/>
      <c r="H16" s="78"/>
      <c r="I16" s="78"/>
      <c r="J16" s="79"/>
      <c r="K16" s="11">
        <f>C17-E17</f>
        <v>23</v>
      </c>
      <c r="L16" s="35"/>
      <c r="M16" s="11">
        <v>7</v>
      </c>
      <c r="N16" s="2"/>
      <c r="O16" s="11">
        <v>5</v>
      </c>
      <c r="P16" s="22">
        <f>1+((M16+N16+O16)/100)</f>
        <v>1.12</v>
      </c>
      <c r="Q16" s="21">
        <f>Q17-SUM(Q13:Q15)</f>
        <v>72587.67735499999</v>
      </c>
      <c r="U16" s="14"/>
    </row>
    <row r="17" spans="1:21" ht="15" customHeight="1">
      <c r="A17" s="75"/>
      <c r="B17" s="29" t="s">
        <v>35</v>
      </c>
      <c r="C17" s="27">
        <v>20</v>
      </c>
      <c r="D17" s="6" t="s">
        <v>38</v>
      </c>
      <c r="E17" s="27">
        <v>-3</v>
      </c>
      <c r="F17" s="5" t="s">
        <v>45</v>
      </c>
      <c r="G17" s="21">
        <f>0.83*E17+6.73</f>
        <v>4.24</v>
      </c>
      <c r="H17" s="16"/>
      <c r="I17" s="4"/>
      <c r="J17" s="2"/>
      <c r="K17" s="11"/>
      <c r="L17" s="80" t="s">
        <v>39</v>
      </c>
      <c r="M17" s="81"/>
      <c r="N17" s="81"/>
      <c r="O17" s="81"/>
      <c r="P17" s="82"/>
      <c r="Q17" s="31">
        <v>86300</v>
      </c>
      <c r="U17" s="14"/>
    </row>
    <row r="18" spans="1:21" ht="15" customHeight="1">
      <c r="A18" s="75"/>
      <c r="B18" s="5" t="s">
        <v>46</v>
      </c>
      <c r="C18" s="21">
        <f>0.56*E17+13.6</f>
        <v>11.92</v>
      </c>
      <c r="D18" s="5" t="s">
        <v>47</v>
      </c>
      <c r="E18" s="21">
        <f>0.33*E17+10</f>
        <v>9.01</v>
      </c>
      <c r="F18" s="31" t="s">
        <v>50</v>
      </c>
      <c r="G18" s="4">
        <v>18</v>
      </c>
      <c r="H18" s="5"/>
      <c r="I18" s="5"/>
      <c r="J18" s="2"/>
      <c r="K18" s="11"/>
      <c r="L18" s="83"/>
      <c r="M18" s="84"/>
      <c r="N18" s="84"/>
      <c r="O18" s="84"/>
      <c r="P18" s="85"/>
      <c r="Q18" s="28"/>
      <c r="U18" s="14"/>
    </row>
    <row r="19" spans="1:21" ht="15" customHeight="1">
      <c r="A19" s="75"/>
      <c r="B19" s="86"/>
      <c r="C19" s="87"/>
      <c r="D19" s="87"/>
      <c r="E19" s="87"/>
      <c r="F19" s="88"/>
      <c r="G19" s="21"/>
      <c r="H19" s="2"/>
      <c r="I19" s="2"/>
      <c r="J19" s="2"/>
      <c r="K19" s="11"/>
      <c r="L19" s="83"/>
      <c r="M19" s="84"/>
      <c r="N19" s="84"/>
      <c r="O19" s="84"/>
      <c r="P19" s="85"/>
      <c r="Q19" s="23"/>
      <c r="U19" s="14"/>
    </row>
    <row r="20" spans="1:21" ht="15" customHeight="1">
      <c r="A20" s="76"/>
      <c r="B20" s="28"/>
      <c r="C20" s="24"/>
      <c r="D20" s="24" t="s">
        <v>60</v>
      </c>
      <c r="E20" s="24" t="s">
        <v>61</v>
      </c>
      <c r="F20" s="24" t="s">
        <v>59</v>
      </c>
      <c r="G20" s="20">
        <v>15</v>
      </c>
      <c r="H20" s="89" t="s">
        <v>57</v>
      </c>
      <c r="I20" s="90"/>
      <c r="J20" s="90"/>
      <c r="K20" s="90"/>
      <c r="L20" s="90"/>
      <c r="M20" s="90"/>
      <c r="N20" s="90"/>
      <c r="O20" s="90"/>
      <c r="P20" s="91"/>
      <c r="Q20" s="23"/>
      <c r="U20" s="14"/>
    </row>
    <row r="21" spans="1:21" ht="15" customHeight="1">
      <c r="A21" s="38"/>
      <c r="B21" s="33"/>
      <c r="C21" s="12"/>
      <c r="D21" s="12"/>
      <c r="E21" s="12"/>
      <c r="F21" s="12"/>
      <c r="G21" s="36"/>
      <c r="H21" s="37"/>
      <c r="I21" s="37"/>
      <c r="J21" s="37"/>
      <c r="K21" s="37"/>
      <c r="L21" s="37"/>
      <c r="M21" s="37"/>
      <c r="N21" s="37"/>
      <c r="O21" s="37"/>
      <c r="P21" s="37"/>
      <c r="Q21" s="34"/>
      <c r="U21" s="14"/>
    </row>
    <row r="22" spans="1:21" ht="15" customHeight="1">
      <c r="A22" s="6" t="s">
        <v>53</v>
      </c>
      <c r="B22" s="5" t="s">
        <v>40</v>
      </c>
      <c r="C22" s="2" t="s">
        <v>33</v>
      </c>
      <c r="D22" s="16">
        <v>31</v>
      </c>
      <c r="E22" s="16">
        <v>4</v>
      </c>
      <c r="F22" s="10">
        <f>D22*E22</f>
        <v>124</v>
      </c>
      <c r="G22" s="4">
        <v>1</v>
      </c>
      <c r="H22" s="7">
        <f>I23</f>
        <v>24</v>
      </c>
      <c r="I22" s="10">
        <f>F22-H22</f>
        <v>100</v>
      </c>
      <c r="J22" s="13">
        <v>0.5</v>
      </c>
      <c r="K22" s="11">
        <f>C26-E26</f>
        <v>29</v>
      </c>
      <c r="L22" s="8"/>
      <c r="M22" s="11">
        <v>7</v>
      </c>
      <c r="N22" s="21"/>
      <c r="O22" s="11">
        <v>5</v>
      </c>
      <c r="P22" s="22">
        <f>1+((M22+N22+O22)/100)</f>
        <v>1.12</v>
      </c>
      <c r="Q22" s="21">
        <f>I22*J22*K22*P22</f>
        <v>1624.0000000000002</v>
      </c>
      <c r="U22" s="14"/>
    </row>
    <row r="23" spans="1:21" ht="15" customHeight="1">
      <c r="A23" s="74" t="s">
        <v>56</v>
      </c>
      <c r="B23" s="5" t="s">
        <v>41</v>
      </c>
      <c r="C23" s="2" t="s">
        <v>33</v>
      </c>
      <c r="D23" s="16">
        <v>8</v>
      </c>
      <c r="E23" s="16">
        <v>3</v>
      </c>
      <c r="F23" s="10">
        <f>D23*E23</f>
        <v>24</v>
      </c>
      <c r="G23" s="4">
        <v>1</v>
      </c>
      <c r="H23" s="3"/>
      <c r="I23" s="10">
        <f>F23*G23</f>
        <v>24</v>
      </c>
      <c r="J23" s="13">
        <v>3</v>
      </c>
      <c r="K23" s="11">
        <f>C26-E26</f>
        <v>29</v>
      </c>
      <c r="L23" s="2"/>
      <c r="M23" s="11">
        <v>7</v>
      </c>
      <c r="N23" s="21"/>
      <c r="O23" s="11">
        <v>5</v>
      </c>
      <c r="P23" s="22">
        <f>1+((M23+N23+O23)/100)</f>
        <v>1.12</v>
      </c>
      <c r="Q23" s="21">
        <f>I23*J23*K23*P23</f>
        <v>2338.5600000000004</v>
      </c>
      <c r="U23" s="14"/>
    </row>
    <row r="24" spans="1:21" ht="15" customHeight="1">
      <c r="A24" s="75"/>
      <c r="B24" s="5" t="s">
        <v>49</v>
      </c>
      <c r="C24" s="2" t="s">
        <v>33</v>
      </c>
      <c r="D24" s="16">
        <v>178</v>
      </c>
      <c r="E24" s="16">
        <v>1</v>
      </c>
      <c r="F24" s="10">
        <f>D24*E24</f>
        <v>178</v>
      </c>
      <c r="G24" s="4">
        <v>1</v>
      </c>
      <c r="H24" s="3"/>
      <c r="I24" s="10">
        <f>F24*G24</f>
        <v>178</v>
      </c>
      <c r="J24" s="13">
        <v>0.55</v>
      </c>
      <c r="K24" s="30">
        <f>C26-E27</f>
        <v>16.990000000000002</v>
      </c>
      <c r="L24" s="2"/>
      <c r="M24" s="11">
        <v>7</v>
      </c>
      <c r="N24" s="2"/>
      <c r="O24" s="11"/>
      <c r="P24" s="22">
        <f>1+((M24+N24+O24)/100)</f>
        <v>1.07</v>
      </c>
      <c r="Q24" s="21">
        <f>I24*J24*K24*P24</f>
        <v>1779.7534700000006</v>
      </c>
      <c r="U24" s="14"/>
    </row>
    <row r="25" spans="1:21" ht="15" customHeight="1">
      <c r="A25" s="75"/>
      <c r="B25" s="5" t="s">
        <v>34</v>
      </c>
      <c r="C25" s="2" t="s">
        <v>33</v>
      </c>
      <c r="D25" s="77"/>
      <c r="E25" s="78"/>
      <c r="F25" s="78"/>
      <c r="G25" s="78"/>
      <c r="H25" s="78"/>
      <c r="I25" s="78"/>
      <c r="J25" s="79"/>
      <c r="K25" s="11">
        <f>C26-E26</f>
        <v>29</v>
      </c>
      <c r="L25" s="35"/>
      <c r="M25" s="11">
        <v>7</v>
      </c>
      <c r="N25" s="2"/>
      <c r="O25" s="11">
        <v>5</v>
      </c>
      <c r="P25" s="22">
        <f>1+((M25+N25+O25)/100)</f>
        <v>1.12</v>
      </c>
      <c r="Q25" s="21">
        <f>Q26-SUM(Q22:Q24)</f>
        <v>21907.68653</v>
      </c>
      <c r="U25" s="14"/>
    </row>
    <row r="26" spans="1:21" ht="15" customHeight="1">
      <c r="A26" s="75"/>
      <c r="B26" s="29" t="s">
        <v>35</v>
      </c>
      <c r="C26" s="27">
        <v>26</v>
      </c>
      <c r="D26" s="6" t="s">
        <v>38</v>
      </c>
      <c r="E26" s="27">
        <v>-3</v>
      </c>
      <c r="F26" s="5" t="s">
        <v>45</v>
      </c>
      <c r="G26" s="21">
        <f>0.83*E26+6.73</f>
        <v>4.24</v>
      </c>
      <c r="H26" s="16"/>
      <c r="I26" s="4"/>
      <c r="J26" s="2"/>
      <c r="K26" s="11"/>
      <c r="L26" s="80" t="s">
        <v>39</v>
      </c>
      <c r="M26" s="81"/>
      <c r="N26" s="81"/>
      <c r="O26" s="81"/>
      <c r="P26" s="82"/>
      <c r="Q26" s="31">
        <v>27650</v>
      </c>
      <c r="U26" s="14"/>
    </row>
    <row r="27" spans="1:21" ht="15" customHeight="1">
      <c r="A27" s="75"/>
      <c r="B27" s="5" t="s">
        <v>46</v>
      </c>
      <c r="C27" s="21">
        <f>0.56*E26+13.6</f>
        <v>11.92</v>
      </c>
      <c r="D27" s="5" t="s">
        <v>47</v>
      </c>
      <c r="E27" s="21">
        <f>0.33*E26+10</f>
        <v>9.01</v>
      </c>
      <c r="F27" s="31" t="s">
        <v>50</v>
      </c>
      <c r="G27" s="4">
        <v>18</v>
      </c>
      <c r="H27" s="5"/>
      <c r="I27" s="5"/>
      <c r="J27" s="2"/>
      <c r="K27" s="11"/>
      <c r="L27" s="83"/>
      <c r="M27" s="84"/>
      <c r="N27" s="84"/>
      <c r="O27" s="84"/>
      <c r="P27" s="85"/>
      <c r="Q27" s="28"/>
      <c r="U27" s="14"/>
    </row>
    <row r="28" spans="1:21" ht="15" customHeight="1">
      <c r="A28" s="75"/>
      <c r="B28" s="86"/>
      <c r="C28" s="87"/>
      <c r="D28" s="87"/>
      <c r="E28" s="87"/>
      <c r="F28" s="88"/>
      <c r="G28" s="21"/>
      <c r="H28" s="2"/>
      <c r="I28" s="2"/>
      <c r="J28" s="2"/>
      <c r="K28" s="11"/>
      <c r="L28" s="83"/>
      <c r="M28" s="84"/>
      <c r="N28" s="84"/>
      <c r="O28" s="84"/>
      <c r="P28" s="85"/>
      <c r="Q28" s="23"/>
      <c r="U28" s="14"/>
    </row>
    <row r="29" spans="1:21" ht="15" customHeight="1">
      <c r="A29" s="76"/>
      <c r="B29" s="28"/>
      <c r="C29" s="24"/>
      <c r="D29" s="24" t="s">
        <v>60</v>
      </c>
      <c r="E29" s="24" t="s">
        <v>61</v>
      </c>
      <c r="F29" s="24" t="s">
        <v>59</v>
      </c>
      <c r="G29" s="20">
        <v>15</v>
      </c>
      <c r="H29" s="89" t="s">
        <v>58</v>
      </c>
      <c r="I29" s="90"/>
      <c r="J29" s="90"/>
      <c r="K29" s="90"/>
      <c r="L29" s="90"/>
      <c r="M29" s="90"/>
      <c r="N29" s="90"/>
      <c r="O29" s="90"/>
      <c r="P29" s="91"/>
      <c r="Q29" s="23"/>
      <c r="U29" s="14"/>
    </row>
    <row r="30" spans="1:21" ht="15" customHeight="1">
      <c r="A30" s="38"/>
      <c r="B30" s="33"/>
      <c r="C30" s="12"/>
      <c r="D30" s="12"/>
      <c r="E30" s="12"/>
      <c r="F30" s="12"/>
      <c r="G30" s="36"/>
      <c r="H30" s="37"/>
      <c r="I30" s="37"/>
      <c r="J30" s="37"/>
      <c r="K30" s="37"/>
      <c r="L30" s="37"/>
      <c r="M30" s="37"/>
      <c r="N30" s="37"/>
      <c r="O30" s="37"/>
      <c r="P30" s="37"/>
      <c r="Q30" s="34"/>
      <c r="U30" s="14"/>
    </row>
    <row r="31" spans="1:21" ht="15" customHeight="1">
      <c r="A31" s="6" t="s">
        <v>54</v>
      </c>
      <c r="B31" s="5" t="s">
        <v>40</v>
      </c>
      <c r="C31" s="2" t="s">
        <v>33</v>
      </c>
      <c r="D31" s="16">
        <v>14</v>
      </c>
      <c r="E31" s="16">
        <v>4</v>
      </c>
      <c r="F31" s="10">
        <f>D31*E31</f>
        <v>56</v>
      </c>
      <c r="G31" s="4">
        <v>1</v>
      </c>
      <c r="H31" s="7">
        <f>I32</f>
        <v>42</v>
      </c>
      <c r="I31" s="10">
        <f>F31-H31</f>
        <v>14</v>
      </c>
      <c r="J31" s="13">
        <v>0.5</v>
      </c>
      <c r="K31" s="11">
        <f>C35-E35</f>
        <v>23</v>
      </c>
      <c r="L31" s="8"/>
      <c r="M31" s="11">
        <v>7</v>
      </c>
      <c r="N31" s="21">
        <f>2.5*I35-7.5</f>
        <v>0</v>
      </c>
      <c r="O31" s="11">
        <v>5</v>
      </c>
      <c r="P31" s="22">
        <f>1+((M31+N31+O31)/100)</f>
        <v>1.12</v>
      </c>
      <c r="Q31" s="21">
        <f>I31*J31*K31*P31</f>
        <v>180.32000000000002</v>
      </c>
      <c r="U31" s="14"/>
    </row>
    <row r="32" spans="1:21" ht="15" customHeight="1">
      <c r="A32" s="74" t="s">
        <v>62</v>
      </c>
      <c r="B32" s="5" t="s">
        <v>41</v>
      </c>
      <c r="C32" s="2" t="s">
        <v>33</v>
      </c>
      <c r="D32" s="16">
        <v>14</v>
      </c>
      <c r="E32" s="16">
        <v>3</v>
      </c>
      <c r="F32" s="10">
        <f>D32*E32</f>
        <v>42</v>
      </c>
      <c r="G32" s="4">
        <v>1</v>
      </c>
      <c r="H32" s="3"/>
      <c r="I32" s="10">
        <f>F32*G32</f>
        <v>42</v>
      </c>
      <c r="J32" s="13">
        <v>3</v>
      </c>
      <c r="K32" s="11">
        <f>C35-E35</f>
        <v>23</v>
      </c>
      <c r="L32" s="2"/>
      <c r="M32" s="11">
        <v>7</v>
      </c>
      <c r="N32" s="21">
        <f>N31</f>
        <v>0</v>
      </c>
      <c r="O32" s="11">
        <v>5</v>
      </c>
      <c r="P32" s="22">
        <f>1+((M32+N32+O32)/100)</f>
        <v>1.12</v>
      </c>
      <c r="Q32" s="21">
        <f>I32*J32*K32*P32</f>
        <v>3245.76</v>
      </c>
      <c r="U32" s="14"/>
    </row>
    <row r="33" spans="1:21" ht="15" customHeight="1">
      <c r="A33" s="75"/>
      <c r="B33" s="5" t="s">
        <v>49</v>
      </c>
      <c r="C33" s="2" t="s">
        <v>33</v>
      </c>
      <c r="D33" s="16">
        <v>80</v>
      </c>
      <c r="E33" s="16">
        <v>1</v>
      </c>
      <c r="F33" s="10">
        <f>D33*E33</f>
        <v>80</v>
      </c>
      <c r="G33" s="4">
        <v>1</v>
      </c>
      <c r="H33" s="3"/>
      <c r="I33" s="10">
        <f>F33*G33</f>
        <v>80</v>
      </c>
      <c r="J33" s="13">
        <v>0.55</v>
      </c>
      <c r="K33" s="30">
        <f>C35-E36</f>
        <v>10.99</v>
      </c>
      <c r="L33" s="2"/>
      <c r="M33" s="11">
        <v>7</v>
      </c>
      <c r="N33" s="2"/>
      <c r="O33" s="11"/>
      <c r="P33" s="22">
        <f>1+((M33+N33+O33)/100)</f>
        <v>1.07</v>
      </c>
      <c r="Q33" s="21">
        <f>I33*J33*K33*P33</f>
        <v>517.4092</v>
      </c>
      <c r="U33" s="14"/>
    </row>
    <row r="34" spans="1:21" ht="15" customHeight="1">
      <c r="A34" s="75"/>
      <c r="B34" s="5" t="s">
        <v>34</v>
      </c>
      <c r="C34" s="2" t="s">
        <v>33</v>
      </c>
      <c r="D34" s="77"/>
      <c r="E34" s="78"/>
      <c r="F34" s="78"/>
      <c r="G34" s="78"/>
      <c r="H34" s="78"/>
      <c r="I34" s="78"/>
      <c r="J34" s="79"/>
      <c r="K34" s="11">
        <f>C35-E35</f>
        <v>23</v>
      </c>
      <c r="L34" s="35"/>
      <c r="M34" s="11">
        <v>7</v>
      </c>
      <c r="N34" s="2"/>
      <c r="O34" s="11">
        <v>5</v>
      </c>
      <c r="P34" s="22">
        <f>1+((M34+N34+O34)/100)</f>
        <v>1.12</v>
      </c>
      <c r="Q34" s="21">
        <f>Q35-SUM(Q31:Q33)</f>
        <v>7796.5108</v>
      </c>
      <c r="U34" s="14"/>
    </row>
    <row r="35" spans="1:21" ht="15" customHeight="1">
      <c r="A35" s="75"/>
      <c r="B35" s="29" t="s">
        <v>35</v>
      </c>
      <c r="C35" s="27">
        <v>20</v>
      </c>
      <c r="D35" s="6" t="s">
        <v>38</v>
      </c>
      <c r="E35" s="27">
        <v>-3</v>
      </c>
      <c r="F35" s="5" t="s">
        <v>45</v>
      </c>
      <c r="G35" s="21">
        <f>0.83*E35+6.73</f>
        <v>4.24</v>
      </c>
      <c r="H35" s="16" t="s">
        <v>44</v>
      </c>
      <c r="I35" s="4">
        <v>3</v>
      </c>
      <c r="J35" s="2"/>
      <c r="K35" s="11"/>
      <c r="L35" s="80" t="s">
        <v>39</v>
      </c>
      <c r="M35" s="81"/>
      <c r="N35" s="81"/>
      <c r="O35" s="81"/>
      <c r="P35" s="82"/>
      <c r="Q35" s="31">
        <v>11740</v>
      </c>
      <c r="U35" s="14"/>
    </row>
    <row r="36" spans="1:21" ht="15" customHeight="1">
      <c r="A36" s="75"/>
      <c r="B36" s="5" t="s">
        <v>46</v>
      </c>
      <c r="C36" s="21">
        <f>0.56*E35+13.6</f>
        <v>11.92</v>
      </c>
      <c r="D36" s="5" t="s">
        <v>47</v>
      </c>
      <c r="E36" s="21">
        <f>0.33*E35+10</f>
        <v>9.01</v>
      </c>
      <c r="F36" s="31" t="s">
        <v>50</v>
      </c>
      <c r="G36" s="4">
        <v>18</v>
      </c>
      <c r="H36" s="5" t="s">
        <v>43</v>
      </c>
      <c r="I36" s="5">
        <f>0.75*LN(I35)+0.05</f>
        <v>0.8739592165010823</v>
      </c>
      <c r="J36" s="2"/>
      <c r="K36" s="11"/>
      <c r="L36" s="83"/>
      <c r="M36" s="84"/>
      <c r="N36" s="84"/>
      <c r="O36" s="84"/>
      <c r="P36" s="85"/>
      <c r="Q36" s="28"/>
      <c r="U36" s="14"/>
    </row>
    <row r="37" spans="1:21" ht="15" customHeight="1">
      <c r="A37" s="75"/>
      <c r="B37" s="86"/>
      <c r="C37" s="87"/>
      <c r="D37" s="87"/>
      <c r="E37" s="87"/>
      <c r="F37" s="88"/>
      <c r="G37" s="21"/>
      <c r="H37" s="2"/>
      <c r="I37" s="2"/>
      <c r="J37" s="2"/>
      <c r="K37" s="11"/>
      <c r="L37" s="83"/>
      <c r="M37" s="84"/>
      <c r="N37" s="84"/>
      <c r="O37" s="84"/>
      <c r="P37" s="85"/>
      <c r="Q37" s="23"/>
      <c r="U37" s="14"/>
    </row>
    <row r="38" spans="1:21" ht="15" customHeight="1">
      <c r="A38" s="76"/>
      <c r="B38" s="28"/>
      <c r="C38" s="24"/>
      <c r="D38" s="24" t="s">
        <v>60</v>
      </c>
      <c r="E38" s="24" t="s">
        <v>61</v>
      </c>
      <c r="F38" s="24" t="s">
        <v>59</v>
      </c>
      <c r="G38" s="20">
        <v>15</v>
      </c>
      <c r="H38" s="89" t="s">
        <v>63</v>
      </c>
      <c r="I38" s="90"/>
      <c r="J38" s="90"/>
      <c r="K38" s="90"/>
      <c r="L38" s="90"/>
      <c r="M38" s="90"/>
      <c r="N38" s="90"/>
      <c r="O38" s="90"/>
      <c r="P38" s="91"/>
      <c r="Q38" s="23"/>
      <c r="U38" s="14"/>
    </row>
    <row r="39" spans="1:21" ht="15" customHeight="1">
      <c r="A39" s="38"/>
      <c r="B39" s="33"/>
      <c r="C39" s="12"/>
      <c r="D39" s="12"/>
      <c r="E39" s="12"/>
      <c r="F39" s="12"/>
      <c r="G39" s="36"/>
      <c r="H39" s="37"/>
      <c r="I39" s="37"/>
      <c r="J39" s="37"/>
      <c r="K39" s="37"/>
      <c r="L39" s="37"/>
      <c r="M39" s="37"/>
      <c r="N39" s="37"/>
      <c r="O39" s="37"/>
      <c r="P39" s="37"/>
      <c r="Q39" s="34"/>
      <c r="U39" s="14"/>
    </row>
    <row r="40" spans="1:21" ht="15" customHeight="1">
      <c r="A40" s="6" t="s">
        <v>64</v>
      </c>
      <c r="B40" s="5" t="s">
        <v>40</v>
      </c>
      <c r="C40" s="2" t="s">
        <v>33</v>
      </c>
      <c r="D40" s="16">
        <v>3</v>
      </c>
      <c r="E40" s="16">
        <v>4</v>
      </c>
      <c r="F40" s="10">
        <f>D40*E40</f>
        <v>12</v>
      </c>
      <c r="G40" s="4">
        <v>1</v>
      </c>
      <c r="H40" s="7">
        <f>I41</f>
        <v>9</v>
      </c>
      <c r="I40" s="10">
        <f>F40-H40</f>
        <v>3</v>
      </c>
      <c r="J40" s="13">
        <v>0.5</v>
      </c>
      <c r="K40" s="11">
        <f>C44-E44</f>
        <v>23</v>
      </c>
      <c r="L40" s="8"/>
      <c r="M40" s="11">
        <v>7</v>
      </c>
      <c r="N40" s="21"/>
      <c r="O40" s="11">
        <v>5</v>
      </c>
      <c r="P40" s="22">
        <f>1+((M40+N40+O40)/100)</f>
        <v>1.12</v>
      </c>
      <c r="Q40" s="21">
        <f>I40*J40*K40*P40</f>
        <v>38.64</v>
      </c>
      <c r="U40" s="14"/>
    </row>
    <row r="41" spans="1:21" ht="15" customHeight="1">
      <c r="A41" s="74" t="s">
        <v>69</v>
      </c>
      <c r="B41" s="5" t="s">
        <v>41</v>
      </c>
      <c r="C41" s="2" t="s">
        <v>33</v>
      </c>
      <c r="D41" s="16">
        <v>3</v>
      </c>
      <c r="E41" s="16">
        <v>3</v>
      </c>
      <c r="F41" s="10">
        <f>D41*E41</f>
        <v>9</v>
      </c>
      <c r="G41" s="4">
        <v>1</v>
      </c>
      <c r="H41" s="3"/>
      <c r="I41" s="10">
        <f>F41*G41</f>
        <v>9</v>
      </c>
      <c r="J41" s="13">
        <v>3</v>
      </c>
      <c r="K41" s="11">
        <f>C44-E44</f>
        <v>23</v>
      </c>
      <c r="L41" s="2"/>
      <c r="M41" s="11">
        <v>7</v>
      </c>
      <c r="N41" s="21"/>
      <c r="O41" s="11">
        <v>5</v>
      </c>
      <c r="P41" s="22">
        <f>1+((M41+N41+O41)/100)</f>
        <v>1.12</v>
      </c>
      <c r="Q41" s="21">
        <f>I41*J41*K41*P41</f>
        <v>695.5200000000001</v>
      </c>
      <c r="U41" s="14"/>
    </row>
    <row r="42" spans="1:21" ht="15" customHeight="1">
      <c r="A42" s="75"/>
      <c r="B42" s="5" t="s">
        <v>49</v>
      </c>
      <c r="C42" s="2" t="s">
        <v>33</v>
      </c>
      <c r="D42" s="16">
        <v>12</v>
      </c>
      <c r="E42" s="16">
        <v>1</v>
      </c>
      <c r="F42" s="10">
        <f>D42*E42</f>
        <v>12</v>
      </c>
      <c r="G42" s="4">
        <v>1</v>
      </c>
      <c r="H42" s="3"/>
      <c r="I42" s="10">
        <f>F42*G42</f>
        <v>12</v>
      </c>
      <c r="J42" s="13">
        <v>0.55</v>
      </c>
      <c r="K42" s="30">
        <f>C44-E45</f>
        <v>10.99</v>
      </c>
      <c r="L42" s="2"/>
      <c r="M42" s="11">
        <v>7</v>
      </c>
      <c r="N42" s="2"/>
      <c r="O42" s="11"/>
      <c r="P42" s="22">
        <f>1+((M42+N42+O42)/100)</f>
        <v>1.07</v>
      </c>
      <c r="Q42" s="21">
        <f>I42*J42*K42*P42</f>
        <v>77.61138000000001</v>
      </c>
      <c r="U42" s="14"/>
    </row>
    <row r="43" spans="1:21" ht="15" customHeight="1">
      <c r="A43" s="75"/>
      <c r="B43" s="5" t="s">
        <v>34</v>
      </c>
      <c r="C43" s="2" t="s">
        <v>33</v>
      </c>
      <c r="D43" s="77"/>
      <c r="E43" s="78"/>
      <c r="F43" s="78"/>
      <c r="G43" s="78"/>
      <c r="H43" s="78"/>
      <c r="I43" s="78"/>
      <c r="J43" s="79"/>
      <c r="K43" s="11">
        <f>C44-E44</f>
        <v>23</v>
      </c>
      <c r="L43" s="35"/>
      <c r="M43" s="11">
        <v>7</v>
      </c>
      <c r="N43" s="2"/>
      <c r="O43" s="11">
        <v>5</v>
      </c>
      <c r="P43" s="22">
        <f>1+((M43+N43+O43)/100)</f>
        <v>1.12</v>
      </c>
      <c r="Q43" s="21">
        <f>Q44-SUM(Q40:Q42)</f>
        <v>968.2286199999999</v>
      </c>
      <c r="U43" s="14"/>
    </row>
    <row r="44" spans="1:21" ht="15" customHeight="1">
      <c r="A44" s="75"/>
      <c r="B44" s="29" t="s">
        <v>35</v>
      </c>
      <c r="C44" s="27">
        <v>20</v>
      </c>
      <c r="D44" s="6" t="s">
        <v>38</v>
      </c>
      <c r="E44" s="27">
        <v>-3</v>
      </c>
      <c r="F44" s="5" t="s">
        <v>45</v>
      </c>
      <c r="G44" s="21">
        <f>0.83*E44+6.73</f>
        <v>4.24</v>
      </c>
      <c r="H44" s="16"/>
      <c r="I44" s="4"/>
      <c r="J44" s="2"/>
      <c r="K44" s="11"/>
      <c r="L44" s="80" t="s">
        <v>39</v>
      </c>
      <c r="M44" s="81"/>
      <c r="N44" s="81"/>
      <c r="O44" s="81"/>
      <c r="P44" s="82"/>
      <c r="Q44" s="31">
        <v>1780</v>
      </c>
      <c r="U44" s="14"/>
    </row>
    <row r="45" spans="1:21" ht="15" customHeight="1">
      <c r="A45" s="75"/>
      <c r="B45" s="5" t="s">
        <v>46</v>
      </c>
      <c r="C45" s="21">
        <f>0.56*E44+13.6</f>
        <v>11.92</v>
      </c>
      <c r="D45" s="5" t="s">
        <v>47</v>
      </c>
      <c r="E45" s="21">
        <f>0.33*E44+10</f>
        <v>9.01</v>
      </c>
      <c r="F45" s="31" t="s">
        <v>50</v>
      </c>
      <c r="G45" s="4">
        <v>18</v>
      </c>
      <c r="H45" s="5"/>
      <c r="I45" s="5"/>
      <c r="J45" s="2"/>
      <c r="K45" s="11"/>
      <c r="L45" s="83"/>
      <c r="M45" s="84"/>
      <c r="N45" s="84"/>
      <c r="O45" s="84"/>
      <c r="P45" s="85"/>
      <c r="Q45" s="28"/>
      <c r="U45" s="14"/>
    </row>
    <row r="46" spans="1:21" ht="15" customHeight="1">
      <c r="A46" s="75"/>
      <c r="B46" s="86"/>
      <c r="C46" s="87"/>
      <c r="D46" s="87"/>
      <c r="E46" s="87"/>
      <c r="F46" s="88"/>
      <c r="G46" s="21"/>
      <c r="H46" s="2"/>
      <c r="I46" s="2"/>
      <c r="J46" s="2"/>
      <c r="K46" s="11"/>
      <c r="L46" s="83"/>
      <c r="M46" s="84"/>
      <c r="N46" s="84"/>
      <c r="O46" s="84"/>
      <c r="P46" s="85"/>
      <c r="Q46" s="23"/>
      <c r="U46" s="14"/>
    </row>
    <row r="47" spans="1:21" ht="15" customHeight="1">
      <c r="A47" s="76"/>
      <c r="B47" s="28"/>
      <c r="C47" s="24"/>
      <c r="D47" s="24" t="s">
        <v>60</v>
      </c>
      <c r="E47" s="24" t="s">
        <v>66</v>
      </c>
      <c r="F47" s="24" t="s">
        <v>59</v>
      </c>
      <c r="G47" s="20">
        <v>7.3</v>
      </c>
      <c r="H47" s="89" t="s">
        <v>67</v>
      </c>
      <c r="I47" s="90"/>
      <c r="J47" s="90"/>
      <c r="K47" s="90"/>
      <c r="L47" s="90"/>
      <c r="M47" s="90"/>
      <c r="N47" s="90"/>
      <c r="O47" s="90"/>
      <c r="P47" s="91"/>
      <c r="Q47" s="23"/>
      <c r="U47" s="14"/>
    </row>
    <row r="48" spans="1:21" ht="15" customHeight="1">
      <c r="A48" s="38"/>
      <c r="B48" s="33"/>
      <c r="C48" s="12"/>
      <c r="D48" s="12"/>
      <c r="E48" s="12"/>
      <c r="F48" s="12"/>
      <c r="G48" s="36"/>
      <c r="H48" s="37"/>
      <c r="I48" s="37"/>
      <c r="J48" s="37"/>
      <c r="K48" s="37"/>
      <c r="L48" s="37"/>
      <c r="M48" s="37"/>
      <c r="N48" s="37"/>
      <c r="O48" s="37"/>
      <c r="P48" s="37"/>
      <c r="Q48" s="34"/>
      <c r="U48" s="14"/>
    </row>
    <row r="49" spans="1:21" ht="15" customHeight="1">
      <c r="A49" s="6" t="s">
        <v>68</v>
      </c>
      <c r="B49" s="5" t="s">
        <v>40</v>
      </c>
      <c r="C49" s="2" t="s">
        <v>33</v>
      </c>
      <c r="D49" s="16">
        <v>12</v>
      </c>
      <c r="E49" s="16">
        <v>4</v>
      </c>
      <c r="F49" s="10">
        <f>D49*E49</f>
        <v>48</v>
      </c>
      <c r="G49" s="4">
        <v>1</v>
      </c>
      <c r="H49" s="7">
        <f>I50</f>
        <v>36</v>
      </c>
      <c r="I49" s="10">
        <f>F49-H49</f>
        <v>12</v>
      </c>
      <c r="J49" s="13">
        <v>0.5</v>
      </c>
      <c r="K49" s="11">
        <f>C53-E53</f>
        <v>23</v>
      </c>
      <c r="L49" s="8"/>
      <c r="M49" s="11">
        <v>7</v>
      </c>
      <c r="N49" s="21"/>
      <c r="O49" s="11">
        <v>5</v>
      </c>
      <c r="P49" s="22">
        <f>1+((M49+N49+O49)/100)</f>
        <v>1.12</v>
      </c>
      <c r="Q49" s="21">
        <f>I49*J49*K49*P49</f>
        <v>154.56</v>
      </c>
      <c r="U49" s="14"/>
    </row>
    <row r="50" spans="1:21" ht="15" customHeight="1">
      <c r="A50" s="74" t="s">
        <v>69</v>
      </c>
      <c r="B50" s="5" t="s">
        <v>41</v>
      </c>
      <c r="C50" s="2" t="s">
        <v>33</v>
      </c>
      <c r="D50" s="16">
        <v>12</v>
      </c>
      <c r="E50" s="16">
        <v>3</v>
      </c>
      <c r="F50" s="10">
        <f>D50*E50</f>
        <v>36</v>
      </c>
      <c r="G50" s="4">
        <v>1</v>
      </c>
      <c r="H50" s="3"/>
      <c r="I50" s="10">
        <f>F50*G50</f>
        <v>36</v>
      </c>
      <c r="J50" s="13">
        <v>3</v>
      </c>
      <c r="K50" s="11">
        <f>C53-E53</f>
        <v>23</v>
      </c>
      <c r="L50" s="2"/>
      <c r="M50" s="11">
        <v>7</v>
      </c>
      <c r="N50" s="21"/>
      <c r="O50" s="11">
        <v>5</v>
      </c>
      <c r="P50" s="22">
        <f>1+((M50+N50+O50)/100)</f>
        <v>1.12</v>
      </c>
      <c r="Q50" s="21">
        <f>I50*J50*K50*P50</f>
        <v>2782.0800000000004</v>
      </c>
      <c r="U50" s="14"/>
    </row>
    <row r="51" spans="1:21" ht="15" customHeight="1">
      <c r="A51" s="75"/>
      <c r="B51" s="5" t="s">
        <v>49</v>
      </c>
      <c r="C51" s="2" t="s">
        <v>33</v>
      </c>
      <c r="D51" s="16">
        <v>32</v>
      </c>
      <c r="E51" s="16">
        <v>1</v>
      </c>
      <c r="F51" s="10">
        <f>D51*E51</f>
        <v>32</v>
      </c>
      <c r="G51" s="4">
        <v>1</v>
      </c>
      <c r="H51" s="3"/>
      <c r="I51" s="10">
        <f>F51*G51</f>
        <v>32</v>
      </c>
      <c r="J51" s="13">
        <v>0.55</v>
      </c>
      <c r="K51" s="30">
        <f>C53-E54</f>
        <v>10.99</v>
      </c>
      <c r="L51" s="2"/>
      <c r="M51" s="11">
        <v>7</v>
      </c>
      <c r="N51" s="2"/>
      <c r="O51" s="11"/>
      <c r="P51" s="22">
        <f>1+((M51+N51+O51)/100)</f>
        <v>1.07</v>
      </c>
      <c r="Q51" s="21">
        <f>I51*J51*K51*P51</f>
        <v>206.96368</v>
      </c>
      <c r="U51" s="14"/>
    </row>
    <row r="52" spans="1:21" ht="15" customHeight="1">
      <c r="A52" s="75"/>
      <c r="B52" s="5" t="s">
        <v>34</v>
      </c>
      <c r="C52" s="2" t="s">
        <v>33</v>
      </c>
      <c r="D52" s="77"/>
      <c r="E52" s="78"/>
      <c r="F52" s="78"/>
      <c r="G52" s="78"/>
      <c r="H52" s="78"/>
      <c r="I52" s="78"/>
      <c r="J52" s="79"/>
      <c r="K52" s="11">
        <f>C53-E53</f>
        <v>23</v>
      </c>
      <c r="L52" s="35"/>
      <c r="M52" s="11">
        <v>7</v>
      </c>
      <c r="N52" s="2"/>
      <c r="O52" s="11">
        <v>5</v>
      </c>
      <c r="P52" s="22">
        <f>1+((M52+N52+O52)/100)</f>
        <v>1.12</v>
      </c>
      <c r="Q52" s="21">
        <f>Q53-SUM(Q49:Q51)</f>
        <v>806.3963199999998</v>
      </c>
      <c r="U52" s="14"/>
    </row>
    <row r="53" spans="1:21" ht="15" customHeight="1">
      <c r="A53" s="75"/>
      <c r="B53" s="29" t="s">
        <v>35</v>
      </c>
      <c r="C53" s="27">
        <v>20</v>
      </c>
      <c r="D53" s="6" t="s">
        <v>38</v>
      </c>
      <c r="E53" s="27">
        <v>-3</v>
      </c>
      <c r="F53" s="5" t="s">
        <v>45</v>
      </c>
      <c r="G53" s="21">
        <f>0.83*E53+6.73</f>
        <v>4.24</v>
      </c>
      <c r="H53" s="16"/>
      <c r="I53" s="4"/>
      <c r="J53" s="2"/>
      <c r="K53" s="11"/>
      <c r="L53" s="80" t="s">
        <v>39</v>
      </c>
      <c r="M53" s="81"/>
      <c r="N53" s="81"/>
      <c r="O53" s="81"/>
      <c r="P53" s="82"/>
      <c r="Q53" s="31">
        <v>3950</v>
      </c>
      <c r="U53" s="14"/>
    </row>
    <row r="54" spans="1:21" ht="15" customHeight="1">
      <c r="A54" s="75"/>
      <c r="B54" s="5" t="s">
        <v>46</v>
      </c>
      <c r="C54" s="21">
        <f>0.56*E53+13.6</f>
        <v>11.92</v>
      </c>
      <c r="D54" s="5" t="s">
        <v>47</v>
      </c>
      <c r="E54" s="21">
        <f>0.33*E53+10</f>
        <v>9.01</v>
      </c>
      <c r="F54" s="31" t="s">
        <v>50</v>
      </c>
      <c r="G54" s="4">
        <v>18</v>
      </c>
      <c r="H54" s="5"/>
      <c r="I54" s="5"/>
      <c r="J54" s="2"/>
      <c r="K54" s="11"/>
      <c r="L54" s="83"/>
      <c r="M54" s="84"/>
      <c r="N54" s="84"/>
      <c r="O54" s="84"/>
      <c r="P54" s="85"/>
      <c r="Q54" s="28"/>
      <c r="U54" s="14"/>
    </row>
    <row r="55" spans="1:21" ht="15" customHeight="1">
      <c r="A55" s="75"/>
      <c r="B55" s="86"/>
      <c r="C55" s="87"/>
      <c r="D55" s="87"/>
      <c r="E55" s="87"/>
      <c r="F55" s="88"/>
      <c r="G55" s="21"/>
      <c r="H55" s="2"/>
      <c r="I55" s="2"/>
      <c r="J55" s="2"/>
      <c r="K55" s="11"/>
      <c r="L55" s="83"/>
      <c r="M55" s="84"/>
      <c r="N55" s="84"/>
      <c r="O55" s="84"/>
      <c r="P55" s="85"/>
      <c r="Q55" s="23"/>
      <c r="U55" s="14"/>
    </row>
    <row r="56" spans="1:21" ht="15" customHeight="1">
      <c r="A56" s="76"/>
      <c r="B56" s="28"/>
      <c r="C56" s="24"/>
      <c r="D56" s="24" t="s">
        <v>60</v>
      </c>
      <c r="E56" s="24" t="s">
        <v>61</v>
      </c>
      <c r="F56" s="24" t="s">
        <v>59</v>
      </c>
      <c r="G56" s="20">
        <v>15</v>
      </c>
      <c r="H56" s="89" t="s">
        <v>65</v>
      </c>
      <c r="I56" s="90"/>
      <c r="J56" s="90"/>
      <c r="K56" s="90"/>
      <c r="L56" s="90"/>
      <c r="M56" s="90"/>
      <c r="N56" s="90"/>
      <c r="O56" s="90"/>
      <c r="P56" s="91"/>
      <c r="Q56" s="23"/>
      <c r="U56" s="14"/>
    </row>
    <row r="57" spans="1:21" ht="15" customHeight="1">
      <c r="A57" s="38"/>
      <c r="B57" s="33"/>
      <c r="C57" s="12"/>
      <c r="D57" s="12"/>
      <c r="E57" s="12"/>
      <c r="F57" s="12"/>
      <c r="G57" s="36"/>
      <c r="H57" s="37"/>
      <c r="I57" s="37"/>
      <c r="J57" s="37"/>
      <c r="K57" s="37"/>
      <c r="L57" s="37"/>
      <c r="M57" s="37"/>
      <c r="N57" s="37"/>
      <c r="O57" s="37"/>
      <c r="P57" s="37"/>
      <c r="Q57" s="34"/>
      <c r="U57" s="14"/>
    </row>
    <row r="58" spans="1:21" ht="15" customHeight="1">
      <c r="A58" s="6" t="s">
        <v>70</v>
      </c>
      <c r="B58" s="5" t="s">
        <v>40</v>
      </c>
      <c r="C58" s="2" t="s">
        <v>33</v>
      </c>
      <c r="D58" s="16">
        <v>8</v>
      </c>
      <c r="E58" s="16">
        <v>4</v>
      </c>
      <c r="F58" s="10">
        <f>D58*E58</f>
        <v>32</v>
      </c>
      <c r="G58" s="4">
        <v>1</v>
      </c>
      <c r="H58" s="7">
        <f>I59</f>
        <v>24</v>
      </c>
      <c r="I58" s="10">
        <f>F58-H58</f>
        <v>8</v>
      </c>
      <c r="J58" s="13">
        <v>0.5</v>
      </c>
      <c r="K58" s="11">
        <f>C62-E62</f>
        <v>23</v>
      </c>
      <c r="L58" s="8"/>
      <c r="M58" s="11">
        <v>7</v>
      </c>
      <c r="N58" s="21"/>
      <c r="O58" s="11">
        <v>5</v>
      </c>
      <c r="P58" s="22">
        <f>1+((M58+N58+O58)/100)</f>
        <v>1.12</v>
      </c>
      <c r="Q58" s="21">
        <f>I58*J58*K58*P58</f>
        <v>103.04</v>
      </c>
      <c r="U58" s="14"/>
    </row>
    <row r="59" spans="1:21" ht="15" customHeight="1">
      <c r="A59" s="74" t="s">
        <v>56</v>
      </c>
      <c r="B59" s="5" t="s">
        <v>41</v>
      </c>
      <c r="C59" s="2" t="s">
        <v>33</v>
      </c>
      <c r="D59" s="16">
        <v>8</v>
      </c>
      <c r="E59" s="16">
        <v>3</v>
      </c>
      <c r="F59" s="10">
        <f>D59*E59</f>
        <v>24</v>
      </c>
      <c r="G59" s="4">
        <v>1</v>
      </c>
      <c r="H59" s="3"/>
      <c r="I59" s="10">
        <f>F59*G59</f>
        <v>24</v>
      </c>
      <c r="J59" s="13">
        <v>3</v>
      </c>
      <c r="K59" s="11">
        <f>C62-E62</f>
        <v>23</v>
      </c>
      <c r="L59" s="2"/>
      <c r="M59" s="11">
        <v>7</v>
      </c>
      <c r="N59" s="21"/>
      <c r="O59" s="11">
        <v>5</v>
      </c>
      <c r="P59" s="22">
        <f>1+((M59+N59+O59)/100)</f>
        <v>1.12</v>
      </c>
      <c r="Q59" s="21">
        <f>I59*J59*K59*P59</f>
        <v>1854.7200000000003</v>
      </c>
      <c r="U59" s="14"/>
    </row>
    <row r="60" spans="1:21" ht="15" customHeight="1">
      <c r="A60" s="75"/>
      <c r="B60" s="5" t="s">
        <v>49</v>
      </c>
      <c r="C60" s="2" t="s">
        <v>33</v>
      </c>
      <c r="D60" s="16">
        <v>69</v>
      </c>
      <c r="E60" s="16">
        <v>1</v>
      </c>
      <c r="F60" s="10">
        <f>D60*E60</f>
        <v>69</v>
      </c>
      <c r="G60" s="4">
        <v>1</v>
      </c>
      <c r="H60" s="3"/>
      <c r="I60" s="10">
        <f>F60*G60</f>
        <v>69</v>
      </c>
      <c r="J60" s="13">
        <v>0.55</v>
      </c>
      <c r="K60" s="30">
        <f>C62-E63</f>
        <v>10.99</v>
      </c>
      <c r="L60" s="2"/>
      <c r="M60" s="11">
        <v>7</v>
      </c>
      <c r="N60" s="2"/>
      <c r="O60" s="11"/>
      <c r="P60" s="22">
        <f>1+((M60+N60+O60)/100)</f>
        <v>1.07</v>
      </c>
      <c r="Q60" s="21">
        <f>I60*J60*K60*P60</f>
        <v>446.2654350000001</v>
      </c>
      <c r="U60" s="14"/>
    </row>
    <row r="61" spans="1:21" ht="15" customHeight="1">
      <c r="A61" s="75"/>
      <c r="B61" s="5" t="s">
        <v>34</v>
      </c>
      <c r="C61" s="2" t="s">
        <v>33</v>
      </c>
      <c r="D61" s="77"/>
      <c r="E61" s="78"/>
      <c r="F61" s="78"/>
      <c r="G61" s="78"/>
      <c r="H61" s="78"/>
      <c r="I61" s="78"/>
      <c r="J61" s="79"/>
      <c r="K61" s="11">
        <f>C62-E62</f>
        <v>23</v>
      </c>
      <c r="L61" s="35"/>
      <c r="M61" s="11">
        <v>7</v>
      </c>
      <c r="N61" s="2"/>
      <c r="O61" s="11">
        <v>5</v>
      </c>
      <c r="P61" s="22">
        <f>1+((M61+N61+O61)/100)</f>
        <v>1.12</v>
      </c>
      <c r="Q61" s="21">
        <f>Q62-SUM(Q58:Q60)</f>
        <v>9385.974565</v>
      </c>
      <c r="U61" s="14"/>
    </row>
    <row r="62" spans="1:21" ht="15" customHeight="1">
      <c r="A62" s="75"/>
      <c r="B62" s="29" t="s">
        <v>35</v>
      </c>
      <c r="C62" s="27">
        <v>20</v>
      </c>
      <c r="D62" s="6" t="s">
        <v>38</v>
      </c>
      <c r="E62" s="27">
        <v>-3</v>
      </c>
      <c r="F62" s="5" t="s">
        <v>45</v>
      </c>
      <c r="G62" s="21">
        <f>0.83*E62+6.73</f>
        <v>4.24</v>
      </c>
      <c r="H62" s="16"/>
      <c r="I62" s="4"/>
      <c r="J62" s="2"/>
      <c r="K62" s="11"/>
      <c r="L62" s="80" t="s">
        <v>39</v>
      </c>
      <c r="M62" s="81"/>
      <c r="N62" s="81"/>
      <c r="O62" s="81"/>
      <c r="P62" s="82"/>
      <c r="Q62" s="31">
        <v>11790</v>
      </c>
      <c r="U62" s="14"/>
    </row>
    <row r="63" spans="1:21" ht="15" customHeight="1">
      <c r="A63" s="75"/>
      <c r="B63" s="5" t="s">
        <v>46</v>
      </c>
      <c r="C63" s="21">
        <f>0.56*E62+13.6</f>
        <v>11.92</v>
      </c>
      <c r="D63" s="5" t="s">
        <v>47</v>
      </c>
      <c r="E63" s="21">
        <f>0.33*E62+10</f>
        <v>9.01</v>
      </c>
      <c r="F63" s="31" t="s">
        <v>50</v>
      </c>
      <c r="G63" s="4">
        <v>18</v>
      </c>
      <c r="H63" s="5"/>
      <c r="I63" s="5"/>
      <c r="J63" s="2"/>
      <c r="K63" s="11"/>
      <c r="L63" s="83"/>
      <c r="M63" s="84"/>
      <c r="N63" s="84"/>
      <c r="O63" s="84"/>
      <c r="P63" s="85"/>
      <c r="Q63" s="28"/>
      <c r="U63" s="14"/>
    </row>
    <row r="64" spans="1:21" ht="15" customHeight="1">
      <c r="A64" s="75"/>
      <c r="B64" s="86"/>
      <c r="C64" s="87"/>
      <c r="D64" s="87"/>
      <c r="E64" s="87"/>
      <c r="F64" s="88"/>
      <c r="G64" s="21"/>
      <c r="H64" s="2"/>
      <c r="I64" s="2"/>
      <c r="J64" s="2"/>
      <c r="K64" s="11"/>
      <c r="L64" s="83"/>
      <c r="M64" s="84"/>
      <c r="N64" s="84"/>
      <c r="O64" s="84"/>
      <c r="P64" s="85"/>
      <c r="Q64" s="23"/>
      <c r="U64" s="14"/>
    </row>
    <row r="65" spans="1:21" ht="15" customHeight="1">
      <c r="A65" s="76"/>
      <c r="B65" s="28"/>
      <c r="C65" s="24"/>
      <c r="D65" s="24" t="s">
        <v>60</v>
      </c>
      <c r="E65" s="24" t="s">
        <v>61</v>
      </c>
      <c r="F65" s="24" t="s">
        <v>59</v>
      </c>
      <c r="G65" s="20">
        <v>15</v>
      </c>
      <c r="H65" s="89" t="s">
        <v>63</v>
      </c>
      <c r="I65" s="90"/>
      <c r="J65" s="90"/>
      <c r="K65" s="90"/>
      <c r="L65" s="90"/>
      <c r="M65" s="90"/>
      <c r="N65" s="90"/>
      <c r="O65" s="90"/>
      <c r="P65" s="91"/>
      <c r="Q65" s="23"/>
      <c r="U65" s="14"/>
    </row>
    <row r="66" spans="1:21" ht="15" customHeight="1">
      <c r="A66" s="39"/>
      <c r="B66" s="33"/>
      <c r="C66" s="12"/>
      <c r="D66" s="12"/>
      <c r="E66" s="12"/>
      <c r="F66" s="12"/>
      <c r="G66" s="33"/>
      <c r="H66" s="32"/>
      <c r="I66" s="32"/>
      <c r="J66" s="32"/>
      <c r="K66" s="32"/>
      <c r="L66" s="32"/>
      <c r="M66" s="32"/>
      <c r="N66" s="32"/>
      <c r="O66" s="32"/>
      <c r="P66" s="32"/>
      <c r="Q66" s="34"/>
      <c r="U66" s="14"/>
    </row>
    <row r="67" spans="1:21" ht="15" customHeight="1">
      <c r="A67" s="6" t="s">
        <v>71</v>
      </c>
      <c r="B67" s="5" t="s">
        <v>40</v>
      </c>
      <c r="C67" s="2" t="s">
        <v>33</v>
      </c>
      <c r="D67" s="16">
        <v>2.4</v>
      </c>
      <c r="E67" s="16">
        <v>4</v>
      </c>
      <c r="F67" s="10">
        <f>D67*E67</f>
        <v>9.6</v>
      </c>
      <c r="G67" s="4">
        <v>1</v>
      </c>
      <c r="H67" s="7"/>
      <c r="I67" s="10">
        <f>F67-H67</f>
        <v>9.6</v>
      </c>
      <c r="J67" s="13">
        <v>0.5</v>
      </c>
      <c r="K67" s="11">
        <f>C70-E70</f>
        <v>23</v>
      </c>
      <c r="L67" s="8"/>
      <c r="M67" s="11">
        <v>7</v>
      </c>
      <c r="N67" s="21"/>
      <c r="O67" s="11">
        <v>5</v>
      </c>
      <c r="P67" s="22">
        <f>1+((M67+N67+O67)/100)</f>
        <v>1.12</v>
      </c>
      <c r="Q67" s="21">
        <f>I67*J67*K67*P67</f>
        <v>123.648</v>
      </c>
      <c r="U67" s="14"/>
    </row>
    <row r="68" spans="1:21" ht="15" customHeight="1">
      <c r="A68" s="75" t="s">
        <v>72</v>
      </c>
      <c r="B68" s="5" t="s">
        <v>49</v>
      </c>
      <c r="C68" s="2" t="s">
        <v>33</v>
      </c>
      <c r="D68" s="16">
        <v>39</v>
      </c>
      <c r="E68" s="16">
        <v>1</v>
      </c>
      <c r="F68" s="10">
        <f>D68*E68</f>
        <v>39</v>
      </c>
      <c r="G68" s="4">
        <v>1</v>
      </c>
      <c r="H68" s="3"/>
      <c r="I68" s="10">
        <f>F68*G68</f>
        <v>39</v>
      </c>
      <c r="J68" s="13">
        <v>0.55</v>
      </c>
      <c r="K68" s="30">
        <f>C70-E71</f>
        <v>10.99</v>
      </c>
      <c r="L68" s="2"/>
      <c r="M68" s="11">
        <v>7</v>
      </c>
      <c r="N68" s="2"/>
      <c r="O68" s="11"/>
      <c r="P68" s="22">
        <f>1+((M68+N68+O68)/100)</f>
        <v>1.07</v>
      </c>
      <c r="Q68" s="21">
        <f>I68*J68*K68*P68</f>
        <v>252.23698500000006</v>
      </c>
      <c r="U68" s="14"/>
    </row>
    <row r="69" spans="1:21" ht="15" customHeight="1">
      <c r="A69" s="75"/>
      <c r="B69" s="5" t="s">
        <v>34</v>
      </c>
      <c r="C69" s="2" t="s">
        <v>33</v>
      </c>
      <c r="D69" s="77"/>
      <c r="E69" s="78"/>
      <c r="F69" s="78"/>
      <c r="G69" s="78"/>
      <c r="H69" s="78"/>
      <c r="I69" s="78"/>
      <c r="J69" s="79"/>
      <c r="K69" s="11">
        <f>C70-E70</f>
        <v>23</v>
      </c>
      <c r="L69" s="35"/>
      <c r="M69" s="11">
        <v>7</v>
      </c>
      <c r="N69" s="2"/>
      <c r="O69" s="11">
        <v>5</v>
      </c>
      <c r="P69" s="22">
        <f>1+((M69+N69+O69)/100)</f>
        <v>1.12</v>
      </c>
      <c r="Q69" s="21">
        <f>Q70-SUM(Q67:Q68)</f>
        <v>6924.115015</v>
      </c>
      <c r="U69" s="14"/>
    </row>
    <row r="70" spans="1:21" ht="15" customHeight="1">
      <c r="A70" s="75"/>
      <c r="B70" s="29" t="s">
        <v>35</v>
      </c>
      <c r="C70" s="27">
        <v>20</v>
      </c>
      <c r="D70" s="6" t="s">
        <v>38</v>
      </c>
      <c r="E70" s="27">
        <v>-3</v>
      </c>
      <c r="F70" s="5" t="s">
        <v>45</v>
      </c>
      <c r="G70" s="21">
        <f>0.83*E70+6.73</f>
        <v>4.24</v>
      </c>
      <c r="H70" s="16"/>
      <c r="I70" s="4"/>
      <c r="J70" s="2"/>
      <c r="K70" s="11"/>
      <c r="L70" s="80" t="s">
        <v>39</v>
      </c>
      <c r="M70" s="81"/>
      <c r="N70" s="81"/>
      <c r="O70" s="81"/>
      <c r="P70" s="82"/>
      <c r="Q70" s="31">
        <v>7300</v>
      </c>
      <c r="U70" s="14"/>
    </row>
    <row r="71" spans="1:21" ht="15" customHeight="1">
      <c r="A71" s="75"/>
      <c r="B71" s="5" t="s">
        <v>46</v>
      </c>
      <c r="C71" s="21">
        <f>0.56*E70+13.6</f>
        <v>11.92</v>
      </c>
      <c r="D71" s="5" t="s">
        <v>47</v>
      </c>
      <c r="E71" s="21">
        <f>0.33*E70+10</f>
        <v>9.01</v>
      </c>
      <c r="F71" s="31" t="s">
        <v>50</v>
      </c>
      <c r="G71" s="4">
        <v>18</v>
      </c>
      <c r="H71" s="5"/>
      <c r="I71" s="5"/>
      <c r="J71" s="2"/>
      <c r="K71" s="11"/>
      <c r="L71" s="83"/>
      <c r="M71" s="84"/>
      <c r="N71" s="84"/>
      <c r="O71" s="84"/>
      <c r="P71" s="85"/>
      <c r="Q71" s="28"/>
      <c r="U71" s="14"/>
    </row>
    <row r="72" spans="1:21" ht="15" customHeight="1">
      <c r="A72" s="75"/>
      <c r="B72" s="86"/>
      <c r="C72" s="87"/>
      <c r="D72" s="87"/>
      <c r="E72" s="87"/>
      <c r="F72" s="88"/>
      <c r="G72" s="21"/>
      <c r="H72" s="2"/>
      <c r="I72" s="2"/>
      <c r="J72" s="2"/>
      <c r="K72" s="11"/>
      <c r="L72" s="83"/>
      <c r="M72" s="84"/>
      <c r="N72" s="84"/>
      <c r="O72" s="84"/>
      <c r="P72" s="85"/>
      <c r="Q72" s="23"/>
      <c r="U72" s="14"/>
    </row>
    <row r="73" spans="1:21" ht="15" customHeight="1">
      <c r="A73" s="76"/>
      <c r="B73" s="28"/>
      <c r="C73" s="24"/>
      <c r="D73" s="24" t="s">
        <v>60</v>
      </c>
      <c r="E73" s="24" t="s">
        <v>61</v>
      </c>
      <c r="F73" s="24" t="s">
        <v>59</v>
      </c>
      <c r="G73" s="20">
        <v>15</v>
      </c>
      <c r="H73" s="89" t="s">
        <v>73</v>
      </c>
      <c r="I73" s="90"/>
      <c r="J73" s="90"/>
      <c r="K73" s="90"/>
      <c r="L73" s="90"/>
      <c r="M73" s="90"/>
      <c r="N73" s="90"/>
      <c r="O73" s="90"/>
      <c r="P73" s="91"/>
      <c r="Q73" s="23"/>
      <c r="U73" s="14"/>
    </row>
    <row r="74" spans="1:21" ht="15" customHeight="1">
      <c r="A74" s="39"/>
      <c r="B74" s="33"/>
      <c r="C74" s="12"/>
      <c r="D74" s="12"/>
      <c r="E74" s="12"/>
      <c r="F74" s="12"/>
      <c r="G74" s="33"/>
      <c r="H74" s="32"/>
      <c r="I74" s="32"/>
      <c r="J74" s="32"/>
      <c r="K74" s="32"/>
      <c r="L74" s="32"/>
      <c r="M74" s="32"/>
      <c r="N74" s="32"/>
      <c r="O74" s="32"/>
      <c r="P74" s="32"/>
      <c r="Q74" s="34"/>
      <c r="U74" s="14"/>
    </row>
    <row r="75" spans="1:21" ht="15" customHeight="1">
      <c r="A75" s="6" t="s">
        <v>70</v>
      </c>
      <c r="B75" s="5" t="s">
        <v>40</v>
      </c>
      <c r="C75" s="2" t="s">
        <v>33</v>
      </c>
      <c r="D75" s="16">
        <v>6</v>
      </c>
      <c r="E75" s="16">
        <v>4</v>
      </c>
      <c r="F75" s="10">
        <f>D75*E75</f>
        <v>24</v>
      </c>
      <c r="G75" s="4">
        <v>1</v>
      </c>
      <c r="H75" s="7">
        <f>I76</f>
        <v>18</v>
      </c>
      <c r="I75" s="10">
        <f>F75-H75</f>
        <v>6</v>
      </c>
      <c r="J75" s="13">
        <v>0.5</v>
      </c>
      <c r="K75" s="11">
        <f>C79-E79</f>
        <v>23</v>
      </c>
      <c r="L75" s="8"/>
      <c r="M75" s="11">
        <v>7</v>
      </c>
      <c r="N75" s="21">
        <f>2.5*I79-7.5</f>
        <v>0</v>
      </c>
      <c r="O75" s="11">
        <v>5</v>
      </c>
      <c r="P75" s="22">
        <f>1+((M75+N75+O75)/100)</f>
        <v>1.12</v>
      </c>
      <c r="Q75" s="21">
        <f>I75*J75*K75*P75</f>
        <v>77.28</v>
      </c>
      <c r="U75" s="14"/>
    </row>
    <row r="76" spans="1:21" ht="15" customHeight="1">
      <c r="A76" s="74" t="s">
        <v>56</v>
      </c>
      <c r="B76" s="5" t="s">
        <v>41</v>
      </c>
      <c r="C76" s="2" t="s">
        <v>33</v>
      </c>
      <c r="D76" s="16">
        <v>6</v>
      </c>
      <c r="E76" s="16">
        <v>3</v>
      </c>
      <c r="F76" s="10">
        <f>D76*E76</f>
        <v>18</v>
      </c>
      <c r="G76" s="4">
        <v>1</v>
      </c>
      <c r="H76" s="3"/>
      <c r="I76" s="10">
        <f>F76*G76</f>
        <v>18</v>
      </c>
      <c r="J76" s="13">
        <v>3</v>
      </c>
      <c r="K76" s="11">
        <f>C79-E79</f>
        <v>23</v>
      </c>
      <c r="L76" s="2"/>
      <c r="M76" s="11">
        <v>7</v>
      </c>
      <c r="N76" s="21">
        <f>N75</f>
        <v>0</v>
      </c>
      <c r="O76" s="11">
        <v>5</v>
      </c>
      <c r="P76" s="22">
        <f>1+((M76+N76+O76)/100)</f>
        <v>1.12</v>
      </c>
      <c r="Q76" s="21">
        <f>I76*J76*K76*P76</f>
        <v>1391.0400000000002</v>
      </c>
      <c r="U76" s="14"/>
    </row>
    <row r="77" spans="1:21" ht="15" customHeight="1">
      <c r="A77" s="75"/>
      <c r="B77" s="5" t="s">
        <v>49</v>
      </c>
      <c r="C77" s="2" t="s">
        <v>33</v>
      </c>
      <c r="D77" s="16">
        <v>70</v>
      </c>
      <c r="E77" s="16">
        <v>1</v>
      </c>
      <c r="F77" s="10">
        <f>D77*E77</f>
        <v>70</v>
      </c>
      <c r="G77" s="4">
        <v>1</v>
      </c>
      <c r="H77" s="3"/>
      <c r="I77" s="10">
        <f>F77*G77</f>
        <v>70</v>
      </c>
      <c r="J77" s="13">
        <v>0.55</v>
      </c>
      <c r="K77" s="30">
        <f>C79-E80</f>
        <v>10.99</v>
      </c>
      <c r="L77" s="2"/>
      <c r="M77" s="11">
        <v>7</v>
      </c>
      <c r="N77" s="2"/>
      <c r="O77" s="11"/>
      <c r="P77" s="22">
        <f>1+((M77+N77+O77)/100)</f>
        <v>1.07</v>
      </c>
      <c r="Q77" s="21">
        <f>I77*J77*K77*P77</f>
        <v>452.73305000000005</v>
      </c>
      <c r="U77" s="14"/>
    </row>
    <row r="78" spans="1:21" ht="15" customHeight="1">
      <c r="A78" s="75"/>
      <c r="B78" s="5" t="s">
        <v>34</v>
      </c>
      <c r="C78" s="2" t="s">
        <v>33</v>
      </c>
      <c r="D78" s="77"/>
      <c r="E78" s="78"/>
      <c r="F78" s="78"/>
      <c r="G78" s="78"/>
      <c r="H78" s="78"/>
      <c r="I78" s="78"/>
      <c r="J78" s="79"/>
      <c r="K78" s="11">
        <f>C79-E79</f>
        <v>23</v>
      </c>
      <c r="L78" s="35"/>
      <c r="M78" s="11">
        <v>7</v>
      </c>
      <c r="N78" s="2"/>
      <c r="O78" s="11">
        <v>5</v>
      </c>
      <c r="P78" s="22">
        <f>1+((M78+N78+O78)/100)</f>
        <v>1.12</v>
      </c>
      <c r="Q78" s="21">
        <f>Q79-SUM(Q75:Q77)</f>
        <v>9928.94695</v>
      </c>
      <c r="U78" s="14"/>
    </row>
    <row r="79" spans="1:21" ht="15" customHeight="1">
      <c r="A79" s="75"/>
      <c r="B79" s="29" t="s">
        <v>35</v>
      </c>
      <c r="C79" s="27">
        <v>20</v>
      </c>
      <c r="D79" s="6" t="s">
        <v>38</v>
      </c>
      <c r="E79" s="27">
        <v>-3</v>
      </c>
      <c r="F79" s="5" t="s">
        <v>45</v>
      </c>
      <c r="G79" s="21">
        <f>0.83*E79+6.73</f>
        <v>4.24</v>
      </c>
      <c r="H79" s="16" t="s">
        <v>44</v>
      </c>
      <c r="I79" s="4">
        <v>3</v>
      </c>
      <c r="J79" s="2"/>
      <c r="K79" s="11"/>
      <c r="L79" s="80" t="s">
        <v>39</v>
      </c>
      <c r="M79" s="81"/>
      <c r="N79" s="81"/>
      <c r="O79" s="81"/>
      <c r="P79" s="82"/>
      <c r="Q79" s="31">
        <v>11850</v>
      </c>
      <c r="U79" s="14"/>
    </row>
    <row r="80" spans="1:21" ht="15" customHeight="1">
      <c r="A80" s="75"/>
      <c r="B80" s="5" t="s">
        <v>46</v>
      </c>
      <c r="C80" s="21">
        <f>0.56*E79+13.6</f>
        <v>11.92</v>
      </c>
      <c r="D80" s="5" t="s">
        <v>47</v>
      </c>
      <c r="E80" s="21">
        <f>0.33*E79+10</f>
        <v>9.01</v>
      </c>
      <c r="F80" s="31" t="s">
        <v>50</v>
      </c>
      <c r="G80" s="4">
        <v>18</v>
      </c>
      <c r="H80" s="5" t="s">
        <v>43</v>
      </c>
      <c r="I80" s="5">
        <f>0.75*LN(I79)+0.05</f>
        <v>0.8739592165010823</v>
      </c>
      <c r="J80" s="2"/>
      <c r="K80" s="11"/>
      <c r="L80" s="83"/>
      <c r="M80" s="84"/>
      <c r="N80" s="84"/>
      <c r="O80" s="84"/>
      <c r="P80" s="85"/>
      <c r="Q80" s="28"/>
      <c r="U80" s="14"/>
    </row>
    <row r="81" spans="1:21" ht="15" customHeight="1">
      <c r="A81" s="75"/>
      <c r="B81" s="86"/>
      <c r="C81" s="87"/>
      <c r="D81" s="87"/>
      <c r="E81" s="87"/>
      <c r="F81" s="88"/>
      <c r="G81" s="21"/>
      <c r="H81" s="2"/>
      <c r="I81" s="2"/>
      <c r="J81" s="2"/>
      <c r="K81" s="11"/>
      <c r="L81" s="83"/>
      <c r="M81" s="84"/>
      <c r="N81" s="84"/>
      <c r="O81" s="84"/>
      <c r="P81" s="85"/>
      <c r="Q81" s="23"/>
      <c r="U81" s="14"/>
    </row>
    <row r="82" spans="1:21" ht="15" customHeight="1">
      <c r="A82" s="76"/>
      <c r="B82" s="28"/>
      <c r="C82" s="24"/>
      <c r="D82" s="24" t="s">
        <v>60</v>
      </c>
      <c r="E82" s="24" t="s">
        <v>61</v>
      </c>
      <c r="F82" s="24" t="s">
        <v>59</v>
      </c>
      <c r="G82" s="20">
        <v>15</v>
      </c>
      <c r="H82" s="89" t="s">
        <v>63</v>
      </c>
      <c r="I82" s="90"/>
      <c r="J82" s="90"/>
      <c r="K82" s="90"/>
      <c r="L82" s="90"/>
      <c r="M82" s="90"/>
      <c r="N82" s="90"/>
      <c r="O82" s="90"/>
      <c r="P82" s="91"/>
      <c r="Q82" s="23"/>
      <c r="U82" s="14"/>
    </row>
    <row r="83" spans="1:21" ht="15" customHeight="1">
      <c r="A83" s="39"/>
      <c r="B83" s="33"/>
      <c r="C83" s="12"/>
      <c r="D83" s="12"/>
      <c r="E83" s="12"/>
      <c r="F83" s="12"/>
      <c r="G83" s="33"/>
      <c r="H83" s="32"/>
      <c r="I83" s="32"/>
      <c r="J83" s="32"/>
      <c r="K83" s="32"/>
      <c r="L83" s="32"/>
      <c r="M83" s="32"/>
      <c r="N83" s="32"/>
      <c r="O83" s="32"/>
      <c r="P83" s="32"/>
      <c r="Q83" s="34"/>
      <c r="U83" s="14"/>
    </row>
    <row r="84" spans="1:21" ht="15" customHeight="1">
      <c r="A84" s="39"/>
      <c r="B84" s="33"/>
      <c r="C84" s="12"/>
      <c r="D84" s="12"/>
      <c r="E84" s="12"/>
      <c r="F84" s="12"/>
      <c r="G84" s="33"/>
      <c r="H84" s="32"/>
      <c r="I84" s="32"/>
      <c r="J84" s="32"/>
      <c r="K84" s="32"/>
      <c r="L84" s="32"/>
      <c r="M84" s="32"/>
      <c r="N84" s="32"/>
      <c r="O84" s="32"/>
      <c r="P84" s="32"/>
      <c r="Q84" s="34"/>
      <c r="U84" s="14"/>
    </row>
    <row r="85" spans="1:21" ht="15" customHeight="1">
      <c r="A85" s="25"/>
      <c r="B85" s="25"/>
      <c r="C85" s="19"/>
      <c r="D85" s="12"/>
      <c r="E85" s="12"/>
      <c r="F85" s="26"/>
      <c r="G85" s="12"/>
      <c r="H85" s="12"/>
      <c r="I85" s="12"/>
      <c r="J85" s="12"/>
      <c r="K85" s="12"/>
      <c r="L85" s="12"/>
      <c r="M85" s="9"/>
      <c r="N85" s="9"/>
      <c r="O85" s="9"/>
      <c r="P85" s="9"/>
      <c r="Q85" s="9"/>
      <c r="U85" s="14"/>
    </row>
    <row r="86" spans="1:21" ht="15" customHeight="1">
      <c r="A86" s="51" t="s">
        <v>0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50" t="s">
        <v>30</v>
      </c>
      <c r="O86" s="50"/>
      <c r="P86" s="50"/>
      <c r="Q86" s="6">
        <v>2</v>
      </c>
      <c r="U86" s="14"/>
    </row>
    <row r="87" spans="1:21" ht="15" customHeight="1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50" t="s">
        <v>31</v>
      </c>
      <c r="O87" s="50"/>
      <c r="P87" s="50"/>
      <c r="Q87" s="6" t="s">
        <v>74</v>
      </c>
      <c r="U87" s="14"/>
    </row>
    <row r="88" spans="1:21" ht="15" customHeight="1">
      <c r="A88" s="47" t="s">
        <v>36</v>
      </c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50" t="s">
        <v>32</v>
      </c>
      <c r="O88" s="50"/>
      <c r="P88" s="50"/>
      <c r="Q88" s="6"/>
      <c r="U88" s="14"/>
    </row>
    <row r="89" spans="1:21" ht="15" customHeight="1">
      <c r="A89" s="47" t="s">
        <v>12</v>
      </c>
      <c r="B89" s="47"/>
      <c r="C89" s="47"/>
      <c r="D89" s="47" t="s">
        <v>13</v>
      </c>
      <c r="E89" s="47"/>
      <c r="F89" s="47"/>
      <c r="G89" s="47"/>
      <c r="H89" s="47"/>
      <c r="I89" s="47" t="s">
        <v>27</v>
      </c>
      <c r="J89" s="47"/>
      <c r="K89" s="47"/>
      <c r="L89" s="47"/>
      <c r="M89" s="47" t="s">
        <v>28</v>
      </c>
      <c r="N89" s="47"/>
      <c r="O89" s="47"/>
      <c r="P89" s="47"/>
      <c r="Q89" s="45" t="s">
        <v>29</v>
      </c>
      <c r="U89" s="14"/>
    </row>
    <row r="90" spans="1:21" ht="15" customHeight="1">
      <c r="A90" s="49" t="s">
        <v>1</v>
      </c>
      <c r="B90" s="49" t="s">
        <v>2</v>
      </c>
      <c r="C90" s="49" t="s">
        <v>3</v>
      </c>
      <c r="D90" s="49" t="s">
        <v>5</v>
      </c>
      <c r="E90" s="45" t="s">
        <v>6</v>
      </c>
      <c r="F90" s="49" t="s">
        <v>7</v>
      </c>
      <c r="G90" s="49" t="s">
        <v>8</v>
      </c>
      <c r="H90" s="49" t="s">
        <v>10</v>
      </c>
      <c r="I90" s="45" t="s">
        <v>11</v>
      </c>
      <c r="J90" s="45" t="s">
        <v>14</v>
      </c>
      <c r="K90" s="45" t="s">
        <v>18</v>
      </c>
      <c r="L90" s="45" t="s">
        <v>20</v>
      </c>
      <c r="M90" s="45" t="s">
        <v>22</v>
      </c>
      <c r="N90" s="45" t="s">
        <v>24</v>
      </c>
      <c r="O90" s="45" t="s">
        <v>2</v>
      </c>
      <c r="P90" s="45" t="s">
        <v>25</v>
      </c>
      <c r="Q90" s="45"/>
      <c r="U90" s="14"/>
    </row>
    <row r="91" spans="1:21" ht="15" customHeight="1">
      <c r="A91" s="47"/>
      <c r="B91" s="47"/>
      <c r="C91" s="47"/>
      <c r="D91" s="47"/>
      <c r="E91" s="46"/>
      <c r="F91" s="47"/>
      <c r="G91" s="47"/>
      <c r="H91" s="47"/>
      <c r="I91" s="46"/>
      <c r="J91" s="46"/>
      <c r="K91" s="46"/>
      <c r="L91" s="46"/>
      <c r="M91" s="46"/>
      <c r="N91" s="46"/>
      <c r="O91" s="46"/>
      <c r="P91" s="46"/>
      <c r="Q91" s="45"/>
      <c r="U91" s="14"/>
    </row>
    <row r="92" spans="1:21" ht="15" customHeight="1">
      <c r="A92" s="47"/>
      <c r="B92" s="47"/>
      <c r="C92" s="47"/>
      <c r="D92" s="47"/>
      <c r="E92" s="46"/>
      <c r="F92" s="47"/>
      <c r="G92" s="47"/>
      <c r="H92" s="47"/>
      <c r="I92" s="46"/>
      <c r="J92" s="46"/>
      <c r="K92" s="46"/>
      <c r="L92" s="46"/>
      <c r="M92" s="46"/>
      <c r="N92" s="46"/>
      <c r="O92" s="46"/>
      <c r="P92" s="46"/>
      <c r="Q92" s="45"/>
      <c r="U92" s="14"/>
    </row>
    <row r="93" spans="1:21" ht="15" customHeight="1">
      <c r="A93" s="47"/>
      <c r="B93" s="47"/>
      <c r="C93" s="47"/>
      <c r="D93" s="47"/>
      <c r="E93" s="46"/>
      <c r="F93" s="47"/>
      <c r="G93" s="47"/>
      <c r="H93" s="47"/>
      <c r="I93" s="46"/>
      <c r="J93" s="46"/>
      <c r="K93" s="46"/>
      <c r="L93" s="46"/>
      <c r="M93" s="46"/>
      <c r="N93" s="46"/>
      <c r="O93" s="46"/>
      <c r="P93" s="46"/>
      <c r="Q93" s="45"/>
      <c r="U93" s="14"/>
    </row>
    <row r="94" spans="1:21" ht="15" customHeight="1">
      <c r="A94" s="47"/>
      <c r="B94" s="47"/>
      <c r="C94" s="47"/>
      <c r="D94" s="47"/>
      <c r="E94" s="46"/>
      <c r="F94" s="47"/>
      <c r="G94" s="47"/>
      <c r="H94" s="47"/>
      <c r="I94" s="46"/>
      <c r="J94" s="46"/>
      <c r="K94" s="46"/>
      <c r="L94" s="46"/>
      <c r="M94" s="46"/>
      <c r="N94" s="46"/>
      <c r="O94" s="46"/>
      <c r="P94" s="46"/>
      <c r="Q94" s="45"/>
      <c r="U94" s="14"/>
    </row>
    <row r="95" spans="1:21" ht="15" customHeight="1">
      <c r="A95" s="47"/>
      <c r="B95" s="47"/>
      <c r="C95" s="47" t="s">
        <v>4</v>
      </c>
      <c r="D95" s="47" t="s">
        <v>37</v>
      </c>
      <c r="E95" s="47" t="s">
        <v>37</v>
      </c>
      <c r="F95" s="47" t="s">
        <v>16</v>
      </c>
      <c r="G95" s="47" t="s">
        <v>9</v>
      </c>
      <c r="H95" s="47" t="s">
        <v>16</v>
      </c>
      <c r="I95" s="47" t="s">
        <v>16</v>
      </c>
      <c r="J95" s="6" t="s">
        <v>15</v>
      </c>
      <c r="K95" s="48" t="s">
        <v>19</v>
      </c>
      <c r="L95" s="6" t="s">
        <v>15</v>
      </c>
      <c r="M95" s="48" t="s">
        <v>23</v>
      </c>
      <c r="N95" s="48" t="s">
        <v>23</v>
      </c>
      <c r="O95" s="48" t="s">
        <v>23</v>
      </c>
      <c r="P95" s="48" t="s">
        <v>26</v>
      </c>
      <c r="Q95" s="6" t="s">
        <v>15</v>
      </c>
      <c r="U95" s="14"/>
    </row>
    <row r="96" spans="1:21" ht="15" customHeight="1">
      <c r="A96" s="47"/>
      <c r="B96" s="47"/>
      <c r="C96" s="47"/>
      <c r="D96" s="47"/>
      <c r="E96" s="47"/>
      <c r="F96" s="47"/>
      <c r="G96" s="47"/>
      <c r="H96" s="47"/>
      <c r="I96" s="47"/>
      <c r="J96" s="6" t="s">
        <v>17</v>
      </c>
      <c r="K96" s="47"/>
      <c r="L96" s="17" t="s">
        <v>21</v>
      </c>
      <c r="M96" s="47"/>
      <c r="N96" s="47"/>
      <c r="O96" s="47"/>
      <c r="P96" s="47"/>
      <c r="Q96" s="17" t="s">
        <v>21</v>
      </c>
      <c r="U96" s="14"/>
    </row>
    <row r="97" spans="1:21" ht="27" customHeight="1">
      <c r="A97" s="18" t="s">
        <v>75</v>
      </c>
      <c r="B97" s="5" t="s">
        <v>40</v>
      </c>
      <c r="C97" s="2" t="s">
        <v>33</v>
      </c>
      <c r="D97" s="16">
        <v>76</v>
      </c>
      <c r="E97" s="16">
        <v>4</v>
      </c>
      <c r="F97" s="10">
        <f>D97*E97</f>
        <v>304</v>
      </c>
      <c r="G97" s="4">
        <v>1</v>
      </c>
      <c r="H97" s="7">
        <f>I98</f>
        <v>102</v>
      </c>
      <c r="I97" s="10">
        <f>F97-H97</f>
        <v>202</v>
      </c>
      <c r="J97" s="13">
        <v>0.5</v>
      </c>
      <c r="K97" s="11">
        <f>C100-E100</f>
        <v>21</v>
      </c>
      <c r="L97" s="8"/>
      <c r="M97" s="11">
        <v>7</v>
      </c>
      <c r="N97" s="21"/>
      <c r="O97" s="11">
        <v>5</v>
      </c>
      <c r="P97" s="22">
        <f>1+((M97+N97+O97)/100)</f>
        <v>1.12</v>
      </c>
      <c r="Q97" s="21">
        <f>I97*J97*K97*P97</f>
        <v>2375.5200000000004</v>
      </c>
      <c r="U97" s="14"/>
    </row>
    <row r="98" spans="1:21" ht="15" customHeight="1">
      <c r="A98" s="40" t="s">
        <v>76</v>
      </c>
      <c r="B98" s="5" t="s">
        <v>41</v>
      </c>
      <c r="C98" s="2" t="s">
        <v>33</v>
      </c>
      <c r="D98" s="16">
        <v>34</v>
      </c>
      <c r="E98" s="16">
        <v>3</v>
      </c>
      <c r="F98" s="10">
        <f>D98*E98</f>
        <v>102</v>
      </c>
      <c r="G98" s="4">
        <v>1</v>
      </c>
      <c r="H98" s="3"/>
      <c r="I98" s="10">
        <f>F98*G98</f>
        <v>102</v>
      </c>
      <c r="J98" s="13">
        <v>3</v>
      </c>
      <c r="K98" s="11">
        <f>C100-E100</f>
        <v>21</v>
      </c>
      <c r="L98" s="2"/>
      <c r="M98" s="11">
        <v>7</v>
      </c>
      <c r="N98" s="21"/>
      <c r="O98" s="11">
        <v>5</v>
      </c>
      <c r="P98" s="22">
        <f>1+((M98+N98+O98)/100)</f>
        <v>1.12</v>
      </c>
      <c r="Q98" s="21">
        <f>I98*J98*K98*P98</f>
        <v>7197.120000000001</v>
      </c>
      <c r="U98" s="14"/>
    </row>
    <row r="99" spans="1:21" ht="15" customHeight="1">
      <c r="A99" s="41"/>
      <c r="B99" s="5" t="s">
        <v>34</v>
      </c>
      <c r="C99" s="2" t="s">
        <v>33</v>
      </c>
      <c r="D99" s="41"/>
      <c r="E99" s="41"/>
      <c r="F99" s="41"/>
      <c r="G99" s="41"/>
      <c r="H99" s="41"/>
      <c r="I99" s="41"/>
      <c r="J99" s="41"/>
      <c r="K99" s="11">
        <f>C100-E100</f>
        <v>21</v>
      </c>
      <c r="L99" s="35"/>
      <c r="M99" s="11">
        <v>7</v>
      </c>
      <c r="N99" s="2"/>
      <c r="O99" s="11">
        <v>5</v>
      </c>
      <c r="P99" s="22">
        <f>1+((M99+N99+O99)/100)</f>
        <v>1.12</v>
      </c>
      <c r="Q99" s="21">
        <f>Q100-SUM(Q97:Q98)</f>
        <v>76727.36</v>
      </c>
      <c r="U99" s="14"/>
    </row>
    <row r="100" spans="1:21" ht="15" customHeight="1">
      <c r="A100" s="41"/>
      <c r="B100" s="29" t="s">
        <v>35</v>
      </c>
      <c r="C100" s="27">
        <v>18</v>
      </c>
      <c r="D100" s="6" t="s">
        <v>38</v>
      </c>
      <c r="E100" s="27">
        <v>-3</v>
      </c>
      <c r="F100" s="5" t="s">
        <v>45</v>
      </c>
      <c r="G100" s="21">
        <f>0.83*E100+6.73</f>
        <v>4.24</v>
      </c>
      <c r="H100" s="16"/>
      <c r="I100" s="4"/>
      <c r="J100" s="2"/>
      <c r="K100" s="11"/>
      <c r="L100" s="42" t="s">
        <v>39</v>
      </c>
      <c r="M100" s="42"/>
      <c r="N100" s="42"/>
      <c r="O100" s="42"/>
      <c r="P100" s="42"/>
      <c r="Q100" s="31">
        <v>86300</v>
      </c>
      <c r="U100" s="14"/>
    </row>
    <row r="101" spans="1:21" ht="15" customHeight="1">
      <c r="A101" s="41"/>
      <c r="B101" s="5" t="s">
        <v>46</v>
      </c>
      <c r="C101" s="21">
        <f>0.56*E100+13.6</f>
        <v>11.92</v>
      </c>
      <c r="D101" s="5" t="s">
        <v>47</v>
      </c>
      <c r="E101" s="21">
        <f>0.33*E100+10</f>
        <v>9.01</v>
      </c>
      <c r="F101" s="31" t="s">
        <v>50</v>
      </c>
      <c r="G101" s="4">
        <v>18</v>
      </c>
      <c r="H101" s="5"/>
      <c r="I101" s="5"/>
      <c r="J101" s="2"/>
      <c r="K101" s="11"/>
      <c r="L101" s="43"/>
      <c r="M101" s="43"/>
      <c r="N101" s="43"/>
      <c r="O101" s="43"/>
      <c r="P101" s="43"/>
      <c r="Q101" s="28"/>
      <c r="U101" s="14"/>
    </row>
    <row r="102" spans="1:21" ht="15" customHeight="1">
      <c r="A102" s="41"/>
      <c r="B102" s="44"/>
      <c r="C102" s="44"/>
      <c r="D102" s="44"/>
      <c r="E102" s="44"/>
      <c r="F102" s="44"/>
      <c r="G102" s="21"/>
      <c r="H102" s="2"/>
      <c r="I102" s="2"/>
      <c r="J102" s="2"/>
      <c r="K102" s="11"/>
      <c r="L102" s="43"/>
      <c r="M102" s="43"/>
      <c r="N102" s="43"/>
      <c r="O102" s="43"/>
      <c r="P102" s="43"/>
      <c r="Q102" s="23"/>
      <c r="U102" s="14"/>
    </row>
    <row r="103" spans="1:21" ht="15" customHeight="1">
      <c r="A103" s="41"/>
      <c r="B103" s="28"/>
      <c r="C103" s="24"/>
      <c r="D103" s="24" t="s">
        <v>60</v>
      </c>
      <c r="E103" s="24" t="s">
        <v>61</v>
      </c>
      <c r="F103" s="24" t="s">
        <v>59</v>
      </c>
      <c r="G103" s="20">
        <v>15</v>
      </c>
      <c r="H103" s="89" t="s">
        <v>57</v>
      </c>
      <c r="I103" s="90"/>
      <c r="J103" s="90"/>
      <c r="K103" s="90"/>
      <c r="L103" s="90"/>
      <c r="M103" s="90"/>
      <c r="N103" s="90"/>
      <c r="O103" s="90"/>
      <c r="P103" s="91"/>
      <c r="Q103" s="23"/>
      <c r="U103" s="14"/>
    </row>
    <row r="104" spans="1:21" ht="15" customHeight="1">
      <c r="A104" s="9"/>
      <c r="B104" s="33"/>
      <c r="C104" s="12"/>
      <c r="D104" s="12"/>
      <c r="E104" s="12"/>
      <c r="F104" s="12"/>
      <c r="G104" s="36"/>
      <c r="H104" s="37"/>
      <c r="I104" s="37"/>
      <c r="J104" s="37"/>
      <c r="K104" s="37"/>
      <c r="L104" s="37"/>
      <c r="M104" s="37"/>
      <c r="N104" s="37"/>
      <c r="O104" s="37"/>
      <c r="P104" s="37"/>
      <c r="Q104" s="34"/>
      <c r="U104" s="14"/>
    </row>
    <row r="105" spans="1:21" ht="35.25" customHeight="1">
      <c r="A105" s="6" t="s">
        <v>77</v>
      </c>
      <c r="B105" s="5" t="s">
        <v>40</v>
      </c>
      <c r="C105" s="2" t="s">
        <v>33</v>
      </c>
      <c r="D105" s="16">
        <v>2.4</v>
      </c>
      <c r="E105" s="16">
        <v>4</v>
      </c>
      <c r="F105" s="10">
        <f>D105*E105</f>
        <v>9.6</v>
      </c>
      <c r="G105" s="4">
        <v>1</v>
      </c>
      <c r="H105" s="7">
        <f>I106</f>
        <v>1.7600000000000002</v>
      </c>
      <c r="I105" s="10">
        <f>F105-H105</f>
        <v>7.84</v>
      </c>
      <c r="J105" s="13">
        <v>0.5</v>
      </c>
      <c r="K105" s="11">
        <f>C108-E108</f>
        <v>23</v>
      </c>
      <c r="L105" s="8"/>
      <c r="M105" s="11">
        <v>7</v>
      </c>
      <c r="N105" s="21"/>
      <c r="O105" s="11">
        <v>5</v>
      </c>
      <c r="P105" s="22">
        <f>1+((M105+N105+O105)/100)</f>
        <v>1.12</v>
      </c>
      <c r="Q105" s="21">
        <f>I105*J105*K105*P105</f>
        <v>100.9792</v>
      </c>
      <c r="U105" s="14"/>
    </row>
    <row r="106" spans="1:21" ht="15" customHeight="1">
      <c r="A106" s="75" t="s">
        <v>72</v>
      </c>
      <c r="B106" s="5" t="s">
        <v>41</v>
      </c>
      <c r="C106" s="2" t="s">
        <v>33</v>
      </c>
      <c r="D106" s="16">
        <v>0.8</v>
      </c>
      <c r="E106" s="16">
        <v>2.2</v>
      </c>
      <c r="F106" s="10">
        <f>D106*E106</f>
        <v>1.7600000000000002</v>
      </c>
      <c r="G106" s="4">
        <v>1</v>
      </c>
      <c r="H106" s="3"/>
      <c r="I106" s="10">
        <f>F106*G106</f>
        <v>1.7600000000000002</v>
      </c>
      <c r="J106" s="13">
        <v>3</v>
      </c>
      <c r="K106" s="11">
        <f>C108-E108</f>
        <v>23</v>
      </c>
      <c r="L106" s="2"/>
      <c r="M106" s="11">
        <v>7</v>
      </c>
      <c r="N106" s="21"/>
      <c r="O106" s="11">
        <v>5</v>
      </c>
      <c r="P106" s="22">
        <f>1+((M106+N106+O106)/100)</f>
        <v>1.12</v>
      </c>
      <c r="Q106" s="21">
        <f>I106*J106*K106*P106</f>
        <v>136.01280000000006</v>
      </c>
      <c r="U106" s="14"/>
    </row>
    <row r="107" spans="1:21" ht="15" customHeight="1">
      <c r="A107" s="75"/>
      <c r="B107" s="5" t="s">
        <v>34</v>
      </c>
      <c r="C107" s="2" t="s">
        <v>33</v>
      </c>
      <c r="D107" s="41"/>
      <c r="E107" s="41"/>
      <c r="F107" s="41"/>
      <c r="G107" s="41"/>
      <c r="H107" s="41"/>
      <c r="I107" s="41"/>
      <c r="J107" s="41"/>
      <c r="K107" s="11">
        <f>C108-E108</f>
        <v>23</v>
      </c>
      <c r="L107" s="35"/>
      <c r="M107" s="11">
        <v>7</v>
      </c>
      <c r="N107" s="2"/>
      <c r="O107" s="11">
        <v>5</v>
      </c>
      <c r="P107" s="22">
        <f>1+((M107+N107+O107)/100)</f>
        <v>1.12</v>
      </c>
      <c r="Q107" s="21">
        <f>Q108-SUM(Q105:Q106)</f>
        <v>7063.008</v>
      </c>
      <c r="U107" s="14"/>
    </row>
    <row r="108" spans="1:21" ht="15" customHeight="1">
      <c r="A108" s="75"/>
      <c r="B108" s="29" t="s">
        <v>35</v>
      </c>
      <c r="C108" s="27">
        <v>20</v>
      </c>
      <c r="D108" s="6" t="s">
        <v>38</v>
      </c>
      <c r="E108" s="27">
        <v>-3</v>
      </c>
      <c r="F108" s="5" t="s">
        <v>45</v>
      </c>
      <c r="G108" s="21">
        <f>0.83*E108+6.73</f>
        <v>4.24</v>
      </c>
      <c r="H108" s="16"/>
      <c r="I108" s="4"/>
      <c r="J108" s="2"/>
      <c r="K108" s="11"/>
      <c r="L108" s="42" t="s">
        <v>39</v>
      </c>
      <c r="M108" s="42"/>
      <c r="N108" s="42"/>
      <c r="O108" s="42"/>
      <c r="P108" s="42"/>
      <c r="Q108" s="31">
        <v>7300</v>
      </c>
      <c r="U108" s="14"/>
    </row>
    <row r="109" spans="1:21" ht="15" customHeight="1">
      <c r="A109" s="75"/>
      <c r="B109" s="5" t="s">
        <v>46</v>
      </c>
      <c r="C109" s="21">
        <f>0.56*E108+13.6</f>
        <v>11.92</v>
      </c>
      <c r="D109" s="5" t="s">
        <v>47</v>
      </c>
      <c r="E109" s="21">
        <f>0.33*E108+10</f>
        <v>9.01</v>
      </c>
      <c r="F109" s="31" t="s">
        <v>50</v>
      </c>
      <c r="G109" s="4">
        <v>18</v>
      </c>
      <c r="H109" s="5"/>
      <c r="I109" s="5"/>
      <c r="J109" s="2"/>
      <c r="K109" s="11"/>
      <c r="L109" s="43"/>
      <c r="M109" s="43"/>
      <c r="N109" s="43"/>
      <c r="O109" s="43"/>
      <c r="P109" s="43"/>
      <c r="Q109" s="28"/>
      <c r="U109" s="14"/>
    </row>
    <row r="110" spans="1:21" ht="15" customHeight="1">
      <c r="A110" s="75"/>
      <c r="B110" s="44"/>
      <c r="C110" s="44"/>
      <c r="D110" s="44"/>
      <c r="E110" s="44"/>
      <c r="F110" s="44"/>
      <c r="G110" s="21"/>
      <c r="H110" s="2"/>
      <c r="I110" s="2"/>
      <c r="J110" s="2"/>
      <c r="K110" s="11"/>
      <c r="L110" s="43"/>
      <c r="M110" s="43"/>
      <c r="N110" s="43"/>
      <c r="O110" s="43"/>
      <c r="P110" s="43"/>
      <c r="Q110" s="23"/>
      <c r="U110" s="14"/>
    </row>
    <row r="111" spans="1:21" ht="15" customHeight="1">
      <c r="A111" s="76"/>
      <c r="B111" s="28"/>
      <c r="C111" s="24"/>
      <c r="D111" s="24" t="s">
        <v>60</v>
      </c>
      <c r="E111" s="24" t="s">
        <v>61</v>
      </c>
      <c r="F111" s="24" t="s">
        <v>59</v>
      </c>
      <c r="G111" s="20">
        <v>15</v>
      </c>
      <c r="H111" s="89" t="s">
        <v>73</v>
      </c>
      <c r="I111" s="90"/>
      <c r="J111" s="90"/>
      <c r="K111" s="90"/>
      <c r="L111" s="90"/>
      <c r="M111" s="90"/>
      <c r="N111" s="90"/>
      <c r="O111" s="90"/>
      <c r="P111" s="91"/>
      <c r="Q111" s="23"/>
      <c r="U111" s="14"/>
    </row>
    <row r="112" spans="1:21" ht="15" customHeight="1">
      <c r="A112" s="9"/>
      <c r="B112" s="33"/>
      <c r="C112" s="12"/>
      <c r="D112" s="12"/>
      <c r="E112" s="12"/>
      <c r="F112" s="12"/>
      <c r="G112" s="36"/>
      <c r="H112" s="37"/>
      <c r="I112" s="37"/>
      <c r="J112" s="37"/>
      <c r="K112" s="37"/>
      <c r="L112" s="37"/>
      <c r="M112" s="37"/>
      <c r="N112" s="37"/>
      <c r="O112" s="37"/>
      <c r="P112" s="37"/>
      <c r="Q112" s="34"/>
      <c r="U112" s="14"/>
    </row>
    <row r="113" spans="1:21" ht="15" customHeight="1">
      <c r="A113" s="6" t="s">
        <v>78</v>
      </c>
      <c r="B113" s="5" t="s">
        <v>40</v>
      </c>
      <c r="C113" s="2" t="s">
        <v>33</v>
      </c>
      <c r="D113" s="16">
        <v>80</v>
      </c>
      <c r="E113" s="16">
        <v>4</v>
      </c>
      <c r="F113" s="10">
        <f>D113*E113</f>
        <v>320</v>
      </c>
      <c r="G113" s="4">
        <v>1</v>
      </c>
      <c r="H113" s="7">
        <f>I114</f>
        <v>144</v>
      </c>
      <c r="I113" s="10">
        <f>F113-H113</f>
        <v>176</v>
      </c>
      <c r="J113" s="13">
        <v>0.5</v>
      </c>
      <c r="K113" s="11">
        <f>C116-E116</f>
        <v>21</v>
      </c>
      <c r="L113" s="8"/>
      <c r="M113" s="11">
        <v>7</v>
      </c>
      <c r="N113" s="21"/>
      <c r="O113" s="11">
        <v>5</v>
      </c>
      <c r="P113" s="22">
        <f>1+((M113+N113+O113)/100)</f>
        <v>1.12</v>
      </c>
      <c r="Q113" s="21">
        <f>I113*J113*K113*P113</f>
        <v>2069.76</v>
      </c>
      <c r="U113" s="14"/>
    </row>
    <row r="114" spans="1:21" ht="15" customHeight="1">
      <c r="A114" s="74" t="s">
        <v>56</v>
      </c>
      <c r="B114" s="5" t="s">
        <v>41</v>
      </c>
      <c r="C114" s="2" t="s">
        <v>33</v>
      </c>
      <c r="D114" s="16">
        <v>48</v>
      </c>
      <c r="E114" s="16">
        <v>3</v>
      </c>
      <c r="F114" s="10">
        <f>D114*E114</f>
        <v>144</v>
      </c>
      <c r="G114" s="4">
        <v>1</v>
      </c>
      <c r="H114" s="3"/>
      <c r="I114" s="10">
        <f>F114*G114</f>
        <v>144</v>
      </c>
      <c r="J114" s="13">
        <v>3</v>
      </c>
      <c r="K114" s="11">
        <f>C116-E116</f>
        <v>21</v>
      </c>
      <c r="L114" s="2"/>
      <c r="M114" s="11">
        <v>7</v>
      </c>
      <c r="N114" s="21"/>
      <c r="O114" s="11">
        <v>5</v>
      </c>
      <c r="P114" s="22">
        <f>1+((M114+N114+O114)/100)</f>
        <v>1.12</v>
      </c>
      <c r="Q114" s="21">
        <f>I114*J114*K114*P114</f>
        <v>10160.640000000001</v>
      </c>
      <c r="U114" s="14"/>
    </row>
    <row r="115" spans="1:21" ht="15" customHeight="1">
      <c r="A115" s="75"/>
      <c r="B115" s="5" t="s">
        <v>34</v>
      </c>
      <c r="C115" s="2" t="s">
        <v>33</v>
      </c>
      <c r="D115" s="41"/>
      <c r="E115" s="41"/>
      <c r="F115" s="41"/>
      <c r="G115" s="41"/>
      <c r="H115" s="41"/>
      <c r="I115" s="41"/>
      <c r="J115" s="41"/>
      <c r="K115" s="11">
        <f>C116-E116</f>
        <v>21</v>
      </c>
      <c r="L115" s="35"/>
      <c r="M115" s="11">
        <v>7</v>
      </c>
      <c r="N115" s="2"/>
      <c r="O115" s="11">
        <v>5</v>
      </c>
      <c r="P115" s="22">
        <f>1+((M115+N115+O115)/100)</f>
        <v>1.12</v>
      </c>
      <c r="Q115" s="21">
        <f>Q116-SUM(Q113:Q114)</f>
        <v>54819.6</v>
      </c>
      <c r="U115" s="14"/>
    </row>
    <row r="116" spans="1:21" ht="15" customHeight="1">
      <c r="A116" s="75"/>
      <c r="B116" s="29" t="s">
        <v>35</v>
      </c>
      <c r="C116" s="27">
        <v>18</v>
      </c>
      <c r="D116" s="6" t="s">
        <v>38</v>
      </c>
      <c r="E116" s="27">
        <v>-3</v>
      </c>
      <c r="F116" s="5" t="s">
        <v>45</v>
      </c>
      <c r="G116" s="21">
        <f>0.83*E116+6.73</f>
        <v>4.24</v>
      </c>
      <c r="H116" s="16"/>
      <c r="I116" s="4"/>
      <c r="J116" s="2"/>
      <c r="K116" s="11"/>
      <c r="L116" s="42" t="s">
        <v>39</v>
      </c>
      <c r="M116" s="42"/>
      <c r="N116" s="42"/>
      <c r="O116" s="42"/>
      <c r="P116" s="42"/>
      <c r="Q116" s="31">
        <v>67050</v>
      </c>
      <c r="U116" s="14"/>
    </row>
    <row r="117" spans="1:21" ht="15" customHeight="1">
      <c r="A117" s="75"/>
      <c r="B117" s="5" t="s">
        <v>46</v>
      </c>
      <c r="C117" s="21">
        <f>0.56*E116+13.6</f>
        <v>11.92</v>
      </c>
      <c r="D117" s="5" t="s">
        <v>47</v>
      </c>
      <c r="E117" s="21">
        <f>0.33*E116+10</f>
        <v>9.01</v>
      </c>
      <c r="F117" s="31" t="s">
        <v>50</v>
      </c>
      <c r="G117" s="4">
        <v>18</v>
      </c>
      <c r="H117" s="5"/>
      <c r="I117" s="5"/>
      <c r="J117" s="2"/>
      <c r="K117" s="11"/>
      <c r="L117" s="43"/>
      <c r="M117" s="43"/>
      <c r="N117" s="43"/>
      <c r="O117" s="43"/>
      <c r="P117" s="43"/>
      <c r="Q117" s="28"/>
      <c r="U117" s="14"/>
    </row>
    <row r="118" spans="1:21" ht="15" customHeight="1">
      <c r="A118" s="75"/>
      <c r="B118" s="44"/>
      <c r="C118" s="44"/>
      <c r="D118" s="44"/>
      <c r="E118" s="44"/>
      <c r="F118" s="44"/>
      <c r="G118" s="21"/>
      <c r="H118" s="2"/>
      <c r="I118" s="2"/>
      <c r="J118" s="2"/>
      <c r="K118" s="11"/>
      <c r="L118" s="43"/>
      <c r="M118" s="43"/>
      <c r="N118" s="43"/>
      <c r="O118" s="43"/>
      <c r="P118" s="43"/>
      <c r="Q118" s="23"/>
      <c r="U118" s="14"/>
    </row>
    <row r="119" spans="1:21" ht="15" customHeight="1">
      <c r="A119" s="75"/>
      <c r="B119" s="28"/>
      <c r="C119" s="24"/>
      <c r="D119" s="24" t="s">
        <v>60</v>
      </c>
      <c r="E119" s="24" t="s">
        <v>61</v>
      </c>
      <c r="F119" s="24" t="s">
        <v>59</v>
      </c>
      <c r="G119" s="20">
        <v>15</v>
      </c>
      <c r="H119" s="89" t="s">
        <v>79</v>
      </c>
      <c r="I119" s="90"/>
      <c r="J119" s="90"/>
      <c r="K119" s="90"/>
      <c r="L119" s="90"/>
      <c r="M119" s="90"/>
      <c r="N119" s="90"/>
      <c r="O119" s="90"/>
      <c r="P119" s="91"/>
      <c r="Q119" s="23"/>
      <c r="U119" s="14"/>
    </row>
    <row r="120" spans="1:21" ht="15" customHeight="1">
      <c r="A120" s="9"/>
      <c r="B120" s="33"/>
      <c r="C120" s="12"/>
      <c r="D120" s="12"/>
      <c r="E120" s="12"/>
      <c r="F120" s="12"/>
      <c r="G120" s="36"/>
      <c r="H120" s="37"/>
      <c r="I120" s="37"/>
      <c r="J120" s="37"/>
      <c r="K120" s="37"/>
      <c r="L120" s="37"/>
      <c r="M120" s="37"/>
      <c r="N120" s="37"/>
      <c r="O120" s="37"/>
      <c r="P120" s="37"/>
      <c r="Q120" s="34"/>
      <c r="U120" s="14"/>
    </row>
    <row r="121" spans="1:21" ht="15" customHeight="1">
      <c r="A121" s="9"/>
      <c r="B121" s="33"/>
      <c r="C121" s="12"/>
      <c r="D121" s="12"/>
      <c r="E121" s="12"/>
      <c r="F121" s="12"/>
      <c r="G121" s="36"/>
      <c r="H121" s="37"/>
      <c r="I121" s="37"/>
      <c r="J121" s="37"/>
      <c r="K121" s="37"/>
      <c r="L121" s="37"/>
      <c r="M121" s="37"/>
      <c r="N121" s="37"/>
      <c r="O121" s="37"/>
      <c r="P121" s="37"/>
      <c r="Q121" s="34"/>
      <c r="U121" s="14"/>
    </row>
    <row r="122" spans="1:21" ht="15" customHeight="1">
      <c r="A122" s="18" t="s">
        <v>80</v>
      </c>
      <c r="B122" s="5" t="s">
        <v>40</v>
      </c>
      <c r="C122" s="2" t="s">
        <v>33</v>
      </c>
      <c r="D122" s="16">
        <v>26</v>
      </c>
      <c r="E122" s="16">
        <v>4</v>
      </c>
      <c r="F122" s="10">
        <f>D122*E122</f>
        <v>104</v>
      </c>
      <c r="G122" s="4">
        <v>1</v>
      </c>
      <c r="H122" s="7">
        <f>I123</f>
        <v>25.5</v>
      </c>
      <c r="I122" s="10">
        <f>F122-H122</f>
        <v>78.5</v>
      </c>
      <c r="J122" s="13">
        <v>0.5</v>
      </c>
      <c r="K122" s="11">
        <f>C125-E125</f>
        <v>23</v>
      </c>
      <c r="L122" s="8"/>
      <c r="M122" s="11">
        <v>7</v>
      </c>
      <c r="N122" s="21"/>
      <c r="O122" s="11">
        <v>5</v>
      </c>
      <c r="P122" s="22">
        <f>1+((M122+N122+O122)/100)</f>
        <v>1.12</v>
      </c>
      <c r="Q122" s="21">
        <f>I122*J122*K122*P122</f>
        <v>1011.08</v>
      </c>
      <c r="U122" s="14"/>
    </row>
    <row r="123" spans="1:21" ht="15" customHeight="1">
      <c r="A123" s="40" t="s">
        <v>76</v>
      </c>
      <c r="B123" s="5" t="s">
        <v>41</v>
      </c>
      <c r="C123" s="2" t="s">
        <v>33</v>
      </c>
      <c r="D123" s="16">
        <v>8.5</v>
      </c>
      <c r="E123" s="16">
        <v>3</v>
      </c>
      <c r="F123" s="10">
        <f>D123*E123</f>
        <v>25.5</v>
      </c>
      <c r="G123" s="4">
        <v>1</v>
      </c>
      <c r="H123" s="3"/>
      <c r="I123" s="10">
        <f>F123*G123</f>
        <v>25.5</v>
      </c>
      <c r="J123" s="13">
        <v>3</v>
      </c>
      <c r="K123" s="11">
        <f>C125-E125</f>
        <v>23</v>
      </c>
      <c r="L123" s="2"/>
      <c r="M123" s="11">
        <v>7</v>
      </c>
      <c r="N123" s="21"/>
      <c r="O123" s="11">
        <v>5</v>
      </c>
      <c r="P123" s="22">
        <f>1+((M123+N123+O123)/100)</f>
        <v>1.12</v>
      </c>
      <c r="Q123" s="21">
        <f>I123*J123*K123*P123</f>
        <v>1970.64</v>
      </c>
      <c r="U123" s="14"/>
    </row>
    <row r="124" spans="1:21" ht="15" customHeight="1">
      <c r="A124" s="41"/>
      <c r="B124" s="5" t="s">
        <v>34</v>
      </c>
      <c r="C124" s="2" t="s">
        <v>33</v>
      </c>
      <c r="D124" s="41"/>
      <c r="E124" s="41"/>
      <c r="F124" s="41"/>
      <c r="G124" s="41"/>
      <c r="H124" s="41"/>
      <c r="I124" s="41"/>
      <c r="J124" s="41"/>
      <c r="K124" s="11">
        <f>C125-E125</f>
        <v>23</v>
      </c>
      <c r="L124" s="35"/>
      <c r="M124" s="11">
        <v>7</v>
      </c>
      <c r="N124" s="2"/>
      <c r="O124" s="11">
        <v>5</v>
      </c>
      <c r="P124" s="22">
        <f>1+((M124+N124+O124)/100)</f>
        <v>1.12</v>
      </c>
      <c r="Q124" s="21">
        <f>Q125-SUM(Q122:Q123)</f>
        <v>8268.279999999999</v>
      </c>
      <c r="U124" s="14"/>
    </row>
    <row r="125" spans="1:21" ht="15" customHeight="1">
      <c r="A125" s="41"/>
      <c r="B125" s="29" t="s">
        <v>35</v>
      </c>
      <c r="C125" s="27">
        <v>20</v>
      </c>
      <c r="D125" s="6" t="s">
        <v>38</v>
      </c>
      <c r="E125" s="27">
        <v>-3</v>
      </c>
      <c r="F125" s="5" t="s">
        <v>45</v>
      </c>
      <c r="G125" s="21">
        <f>0.83*E125+6.73</f>
        <v>4.24</v>
      </c>
      <c r="H125" s="16"/>
      <c r="I125" s="4"/>
      <c r="J125" s="2"/>
      <c r="K125" s="11"/>
      <c r="L125" s="42" t="s">
        <v>39</v>
      </c>
      <c r="M125" s="42"/>
      <c r="N125" s="42"/>
      <c r="O125" s="42"/>
      <c r="P125" s="42"/>
      <c r="Q125" s="31">
        <v>11250</v>
      </c>
      <c r="U125" s="14"/>
    </row>
    <row r="126" spans="1:21" ht="15" customHeight="1">
      <c r="A126" s="41"/>
      <c r="B126" s="5" t="s">
        <v>46</v>
      </c>
      <c r="C126" s="21">
        <f>0.56*E125+13.6</f>
        <v>11.92</v>
      </c>
      <c r="D126" s="5" t="s">
        <v>47</v>
      </c>
      <c r="E126" s="21">
        <f>0.33*E125+10</f>
        <v>9.01</v>
      </c>
      <c r="F126" s="31" t="s">
        <v>50</v>
      </c>
      <c r="G126" s="4">
        <v>18</v>
      </c>
      <c r="H126" s="5"/>
      <c r="I126" s="5"/>
      <c r="J126" s="2"/>
      <c r="K126" s="11"/>
      <c r="L126" s="43"/>
      <c r="M126" s="43"/>
      <c r="N126" s="43"/>
      <c r="O126" s="43"/>
      <c r="P126" s="43"/>
      <c r="Q126" s="28"/>
      <c r="U126" s="14"/>
    </row>
    <row r="127" spans="1:21" ht="15" customHeight="1">
      <c r="A127" s="41"/>
      <c r="B127" s="44"/>
      <c r="C127" s="44"/>
      <c r="D127" s="44"/>
      <c r="E127" s="44"/>
      <c r="F127" s="44"/>
      <c r="G127" s="21"/>
      <c r="H127" s="2"/>
      <c r="I127" s="2"/>
      <c r="J127" s="2"/>
      <c r="K127" s="11"/>
      <c r="L127" s="43"/>
      <c r="M127" s="43"/>
      <c r="N127" s="43"/>
      <c r="O127" s="43"/>
      <c r="P127" s="43"/>
      <c r="Q127" s="23"/>
      <c r="U127" s="14"/>
    </row>
    <row r="128" spans="1:21" ht="15" customHeight="1">
      <c r="A128" s="41"/>
      <c r="B128" s="28"/>
      <c r="C128" s="24"/>
      <c r="D128" s="24" t="s">
        <v>60</v>
      </c>
      <c r="E128" s="24" t="s">
        <v>61</v>
      </c>
      <c r="F128" s="24" t="s">
        <v>59</v>
      </c>
      <c r="G128" s="20">
        <v>15</v>
      </c>
      <c r="H128" s="89" t="s">
        <v>63</v>
      </c>
      <c r="I128" s="90"/>
      <c r="J128" s="90"/>
      <c r="K128" s="90"/>
      <c r="L128" s="90"/>
      <c r="M128" s="90"/>
      <c r="N128" s="90"/>
      <c r="O128" s="90"/>
      <c r="P128" s="91"/>
      <c r="Q128" s="23"/>
      <c r="U128" s="14"/>
    </row>
    <row r="129" spans="1:21" ht="15" customHeight="1">
      <c r="A129" s="9"/>
      <c r="B129" s="33"/>
      <c r="C129" s="12"/>
      <c r="D129" s="12"/>
      <c r="E129" s="12"/>
      <c r="F129" s="12"/>
      <c r="G129" s="36"/>
      <c r="H129" s="37"/>
      <c r="I129" s="37"/>
      <c r="J129" s="37"/>
      <c r="K129" s="37"/>
      <c r="L129" s="37"/>
      <c r="M129" s="37"/>
      <c r="N129" s="37"/>
      <c r="O129" s="37"/>
      <c r="P129" s="37"/>
      <c r="Q129" s="34"/>
      <c r="U129" s="14"/>
    </row>
    <row r="130" spans="1:21" ht="15" customHeight="1">
      <c r="A130" s="6" t="s">
        <v>81</v>
      </c>
      <c r="B130" s="5" t="s">
        <v>40</v>
      </c>
      <c r="C130" s="2" t="s">
        <v>33</v>
      </c>
      <c r="D130" s="16">
        <v>2.4</v>
      </c>
      <c r="E130" s="16">
        <v>4</v>
      </c>
      <c r="F130" s="10">
        <f>D130*E130</f>
        <v>9.6</v>
      </c>
      <c r="G130" s="4">
        <v>1</v>
      </c>
      <c r="H130" s="7">
        <f>I131</f>
        <v>1.7600000000000002</v>
      </c>
      <c r="I130" s="10">
        <f>F130-H130</f>
        <v>7.84</v>
      </c>
      <c r="J130" s="13">
        <v>0.5</v>
      </c>
      <c r="K130" s="11">
        <f>C133-E133</f>
        <v>23</v>
      </c>
      <c r="L130" s="8"/>
      <c r="M130" s="11">
        <v>7</v>
      </c>
      <c r="N130" s="21"/>
      <c r="O130" s="11">
        <v>5</v>
      </c>
      <c r="P130" s="22">
        <f>1+((M130+N130+O130)/100)</f>
        <v>1.12</v>
      </c>
      <c r="Q130" s="21">
        <f>I130*J130*K130*P130</f>
        <v>100.9792</v>
      </c>
      <c r="U130" s="14"/>
    </row>
    <row r="131" spans="1:21" ht="15" customHeight="1">
      <c r="A131" s="75" t="s">
        <v>72</v>
      </c>
      <c r="B131" s="5" t="s">
        <v>41</v>
      </c>
      <c r="C131" s="2" t="s">
        <v>33</v>
      </c>
      <c r="D131" s="16">
        <v>0.8</v>
      </c>
      <c r="E131" s="16">
        <v>2.2</v>
      </c>
      <c r="F131" s="10">
        <f>D131*E131</f>
        <v>1.7600000000000002</v>
      </c>
      <c r="G131" s="4">
        <v>1</v>
      </c>
      <c r="H131" s="3"/>
      <c r="I131" s="10">
        <f>F131*G131</f>
        <v>1.7600000000000002</v>
      </c>
      <c r="J131" s="13">
        <v>3</v>
      </c>
      <c r="K131" s="11">
        <f>C133-E133</f>
        <v>23</v>
      </c>
      <c r="L131" s="2"/>
      <c r="M131" s="11">
        <v>7</v>
      </c>
      <c r="N131" s="21"/>
      <c r="O131" s="11">
        <v>5</v>
      </c>
      <c r="P131" s="22">
        <f>1+((M131+N131+O131)/100)</f>
        <v>1.12</v>
      </c>
      <c r="Q131" s="21">
        <f>I131*J131*K131*P131</f>
        <v>136.01280000000006</v>
      </c>
      <c r="U131" s="14"/>
    </row>
    <row r="132" spans="1:21" ht="15" customHeight="1">
      <c r="A132" s="75"/>
      <c r="B132" s="5" t="s">
        <v>34</v>
      </c>
      <c r="C132" s="2" t="s">
        <v>33</v>
      </c>
      <c r="D132" s="41"/>
      <c r="E132" s="41"/>
      <c r="F132" s="41"/>
      <c r="G132" s="41"/>
      <c r="H132" s="41"/>
      <c r="I132" s="41"/>
      <c r="J132" s="41"/>
      <c r="K132" s="11">
        <f>C133-E133</f>
        <v>23</v>
      </c>
      <c r="L132" s="35"/>
      <c r="M132" s="11">
        <v>7</v>
      </c>
      <c r="N132" s="2"/>
      <c r="O132" s="11">
        <v>5</v>
      </c>
      <c r="P132" s="22">
        <f>1+((M132+N132+O132)/100)</f>
        <v>1.12</v>
      </c>
      <c r="Q132" s="21">
        <f>Q133-SUM(Q130:Q131)</f>
        <v>7063.008</v>
      </c>
      <c r="U132" s="14"/>
    </row>
    <row r="133" spans="1:21" ht="15" customHeight="1">
      <c r="A133" s="75"/>
      <c r="B133" s="29" t="s">
        <v>35</v>
      </c>
      <c r="C133" s="27">
        <v>20</v>
      </c>
      <c r="D133" s="6" t="s">
        <v>38</v>
      </c>
      <c r="E133" s="27">
        <v>-3</v>
      </c>
      <c r="F133" s="5" t="s">
        <v>45</v>
      </c>
      <c r="G133" s="21">
        <f>0.83*E133+6.73</f>
        <v>4.24</v>
      </c>
      <c r="H133" s="16"/>
      <c r="I133" s="4"/>
      <c r="J133" s="2"/>
      <c r="K133" s="11"/>
      <c r="L133" s="42" t="s">
        <v>39</v>
      </c>
      <c r="M133" s="42"/>
      <c r="N133" s="42"/>
      <c r="O133" s="42"/>
      <c r="P133" s="42"/>
      <c r="Q133" s="31">
        <v>7300</v>
      </c>
      <c r="U133" s="14"/>
    </row>
    <row r="134" spans="1:21" ht="15" customHeight="1">
      <c r="A134" s="75"/>
      <c r="B134" s="5" t="s">
        <v>46</v>
      </c>
      <c r="C134" s="21">
        <f>0.56*E133+13.6</f>
        <v>11.92</v>
      </c>
      <c r="D134" s="5" t="s">
        <v>47</v>
      </c>
      <c r="E134" s="21">
        <f>0.33*E133+10</f>
        <v>9.01</v>
      </c>
      <c r="F134" s="31" t="s">
        <v>50</v>
      </c>
      <c r="G134" s="4">
        <v>18</v>
      </c>
      <c r="H134" s="5"/>
      <c r="I134" s="5"/>
      <c r="J134" s="2"/>
      <c r="K134" s="11"/>
      <c r="L134" s="43"/>
      <c r="M134" s="43"/>
      <c r="N134" s="43"/>
      <c r="O134" s="43"/>
      <c r="P134" s="43"/>
      <c r="Q134" s="28"/>
      <c r="U134" s="14"/>
    </row>
    <row r="135" spans="1:21" ht="15" customHeight="1">
      <c r="A135" s="75"/>
      <c r="B135" s="44"/>
      <c r="C135" s="44"/>
      <c r="D135" s="44"/>
      <c r="E135" s="44"/>
      <c r="F135" s="44"/>
      <c r="G135" s="21"/>
      <c r="H135" s="2"/>
      <c r="I135" s="2"/>
      <c r="J135" s="2"/>
      <c r="K135" s="11"/>
      <c r="L135" s="43"/>
      <c r="M135" s="43"/>
      <c r="N135" s="43"/>
      <c r="O135" s="43"/>
      <c r="P135" s="43"/>
      <c r="Q135" s="23"/>
      <c r="U135" s="14"/>
    </row>
    <row r="136" spans="1:21" ht="15" customHeight="1">
      <c r="A136" s="76"/>
      <c r="B136" s="28"/>
      <c r="C136" s="24"/>
      <c r="D136" s="24" t="s">
        <v>60</v>
      </c>
      <c r="E136" s="24" t="s">
        <v>61</v>
      </c>
      <c r="F136" s="24" t="s">
        <v>59</v>
      </c>
      <c r="G136" s="20">
        <v>15</v>
      </c>
      <c r="H136" s="89" t="s">
        <v>73</v>
      </c>
      <c r="I136" s="90"/>
      <c r="J136" s="90"/>
      <c r="K136" s="90"/>
      <c r="L136" s="90"/>
      <c r="M136" s="90"/>
      <c r="N136" s="90"/>
      <c r="O136" s="90"/>
      <c r="P136" s="91"/>
      <c r="Q136" s="23"/>
      <c r="U136" s="14"/>
    </row>
    <row r="137" spans="1:21" ht="15" customHeight="1">
      <c r="A137" s="9"/>
      <c r="B137" s="33"/>
      <c r="C137" s="12"/>
      <c r="D137" s="12"/>
      <c r="E137" s="12"/>
      <c r="F137" s="12"/>
      <c r="G137" s="36"/>
      <c r="H137" s="37"/>
      <c r="I137" s="37"/>
      <c r="J137" s="37"/>
      <c r="K137" s="37"/>
      <c r="L137" s="37"/>
      <c r="M137" s="37"/>
      <c r="N137" s="37"/>
      <c r="O137" s="37"/>
      <c r="P137" s="37"/>
      <c r="Q137" s="34"/>
      <c r="U137" s="14"/>
    </row>
    <row r="138" spans="1:21" ht="15" customHeight="1">
      <c r="A138" s="6" t="s">
        <v>82</v>
      </c>
      <c r="B138" s="5" t="s">
        <v>40</v>
      </c>
      <c r="C138" s="2" t="s">
        <v>33</v>
      </c>
      <c r="D138" s="16">
        <v>80</v>
      </c>
      <c r="E138" s="16">
        <v>4</v>
      </c>
      <c r="F138" s="10">
        <f>D138*E138</f>
        <v>320</v>
      </c>
      <c r="G138" s="4">
        <v>1</v>
      </c>
      <c r="H138" s="7">
        <f>I139</f>
        <v>153</v>
      </c>
      <c r="I138" s="10">
        <f>F138-H138</f>
        <v>167</v>
      </c>
      <c r="J138" s="13">
        <v>0.5</v>
      </c>
      <c r="K138" s="11">
        <f>C141-E141</f>
        <v>21</v>
      </c>
      <c r="L138" s="8"/>
      <c r="M138" s="11">
        <v>7</v>
      </c>
      <c r="N138" s="21"/>
      <c r="O138" s="11">
        <v>5</v>
      </c>
      <c r="P138" s="22">
        <f>1+((M138+N138+O138)/100)</f>
        <v>1.12</v>
      </c>
      <c r="Q138" s="21">
        <f>I138*J138*K138*P138</f>
        <v>1963.9200000000003</v>
      </c>
      <c r="U138" s="14"/>
    </row>
    <row r="139" spans="1:21" ht="15" customHeight="1">
      <c r="A139" s="74" t="s">
        <v>56</v>
      </c>
      <c r="B139" s="5" t="s">
        <v>41</v>
      </c>
      <c r="C139" s="2" t="s">
        <v>33</v>
      </c>
      <c r="D139" s="16">
        <v>51</v>
      </c>
      <c r="E139" s="16">
        <v>3</v>
      </c>
      <c r="F139" s="10">
        <f>D139*E139</f>
        <v>153</v>
      </c>
      <c r="G139" s="4">
        <v>1</v>
      </c>
      <c r="H139" s="3"/>
      <c r="I139" s="10">
        <f>F139*G139</f>
        <v>153</v>
      </c>
      <c r="J139" s="13">
        <v>3</v>
      </c>
      <c r="K139" s="11">
        <f>C141-E141</f>
        <v>21</v>
      </c>
      <c r="L139" s="2"/>
      <c r="M139" s="11">
        <v>7</v>
      </c>
      <c r="N139" s="21"/>
      <c r="O139" s="11">
        <v>5</v>
      </c>
      <c r="P139" s="22">
        <f>1+((M139+N139+O139)/100)</f>
        <v>1.12</v>
      </c>
      <c r="Q139" s="21">
        <f>I139*J139*K139*P139</f>
        <v>10795.68</v>
      </c>
      <c r="U139" s="14"/>
    </row>
    <row r="140" spans="1:21" ht="15" customHeight="1">
      <c r="A140" s="75"/>
      <c r="B140" s="5" t="s">
        <v>34</v>
      </c>
      <c r="C140" s="2" t="s">
        <v>33</v>
      </c>
      <c r="D140" s="41"/>
      <c r="E140" s="41"/>
      <c r="F140" s="41"/>
      <c r="G140" s="41"/>
      <c r="H140" s="41"/>
      <c r="I140" s="41"/>
      <c r="J140" s="41"/>
      <c r="K140" s="11">
        <f>C141-E141</f>
        <v>21</v>
      </c>
      <c r="L140" s="35"/>
      <c r="M140" s="11">
        <v>7</v>
      </c>
      <c r="N140" s="2"/>
      <c r="O140" s="11">
        <v>5</v>
      </c>
      <c r="P140" s="22">
        <f>1+((M140+N140+O140)/100)</f>
        <v>1.12</v>
      </c>
      <c r="Q140" s="21">
        <f>Q141-SUM(Q138:Q139)</f>
        <v>54290.4</v>
      </c>
      <c r="U140" s="14"/>
    </row>
    <row r="141" spans="1:21" ht="15" customHeight="1">
      <c r="A141" s="75"/>
      <c r="B141" s="29" t="s">
        <v>35</v>
      </c>
      <c r="C141" s="27">
        <v>18</v>
      </c>
      <c r="D141" s="6" t="s">
        <v>38</v>
      </c>
      <c r="E141" s="27">
        <v>-3</v>
      </c>
      <c r="F141" s="5" t="s">
        <v>45</v>
      </c>
      <c r="G141" s="21">
        <f>0.83*E141+6.73</f>
        <v>4.24</v>
      </c>
      <c r="H141" s="16"/>
      <c r="I141" s="4"/>
      <c r="J141" s="2"/>
      <c r="K141" s="11"/>
      <c r="L141" s="42" t="s">
        <v>39</v>
      </c>
      <c r="M141" s="42"/>
      <c r="N141" s="42"/>
      <c r="O141" s="42"/>
      <c r="P141" s="42"/>
      <c r="Q141" s="31">
        <v>67050</v>
      </c>
      <c r="U141" s="14"/>
    </row>
    <row r="142" spans="1:21" ht="15" customHeight="1">
      <c r="A142" s="75"/>
      <c r="B142" s="5" t="s">
        <v>46</v>
      </c>
      <c r="C142" s="21">
        <f>0.56*E141+13.6</f>
        <v>11.92</v>
      </c>
      <c r="D142" s="5" t="s">
        <v>47</v>
      </c>
      <c r="E142" s="21">
        <f>0.33*E141+10</f>
        <v>9.01</v>
      </c>
      <c r="F142" s="31" t="s">
        <v>50</v>
      </c>
      <c r="G142" s="4">
        <v>18</v>
      </c>
      <c r="H142" s="5"/>
      <c r="I142" s="5"/>
      <c r="J142" s="2"/>
      <c r="K142" s="11"/>
      <c r="L142" s="43"/>
      <c r="M142" s="43"/>
      <c r="N142" s="43"/>
      <c r="O142" s="43"/>
      <c r="P142" s="43"/>
      <c r="Q142" s="28"/>
      <c r="U142" s="14"/>
    </row>
    <row r="143" spans="1:21" ht="15" customHeight="1">
      <c r="A143" s="75"/>
      <c r="B143" s="44"/>
      <c r="C143" s="44"/>
      <c r="D143" s="44"/>
      <c r="E143" s="44"/>
      <c r="F143" s="44"/>
      <c r="G143" s="21"/>
      <c r="H143" s="2"/>
      <c r="I143" s="2"/>
      <c r="J143" s="2"/>
      <c r="K143" s="11"/>
      <c r="L143" s="43"/>
      <c r="M143" s="43"/>
      <c r="N143" s="43"/>
      <c r="O143" s="43"/>
      <c r="P143" s="43"/>
      <c r="Q143" s="23"/>
      <c r="U143" s="14"/>
    </row>
    <row r="144" spans="1:21" ht="15" customHeight="1">
      <c r="A144" s="75"/>
      <c r="B144" s="28"/>
      <c r="C144" s="24"/>
      <c r="D144" s="24" t="s">
        <v>60</v>
      </c>
      <c r="E144" s="24" t="s">
        <v>61</v>
      </c>
      <c r="F144" s="24" t="s">
        <v>59</v>
      </c>
      <c r="G144" s="20">
        <v>15</v>
      </c>
      <c r="H144" s="89" t="s">
        <v>79</v>
      </c>
      <c r="I144" s="90"/>
      <c r="J144" s="90"/>
      <c r="K144" s="90"/>
      <c r="L144" s="90"/>
      <c r="M144" s="90"/>
      <c r="N144" s="90"/>
      <c r="O144" s="90"/>
      <c r="P144" s="91"/>
      <c r="Q144" s="23"/>
      <c r="U144" s="14"/>
    </row>
    <row r="145" spans="1:21" ht="15" customHeight="1">
      <c r="A145" s="9"/>
      <c r="B145" s="33"/>
      <c r="C145" s="12"/>
      <c r="D145" s="12"/>
      <c r="E145" s="12"/>
      <c r="F145" s="12"/>
      <c r="G145" s="36"/>
      <c r="H145" s="37"/>
      <c r="I145" s="37"/>
      <c r="J145" s="37"/>
      <c r="K145" s="37"/>
      <c r="L145" s="37"/>
      <c r="M145" s="37"/>
      <c r="N145" s="37"/>
      <c r="O145" s="37"/>
      <c r="P145" s="37"/>
      <c r="Q145" s="34"/>
      <c r="U145" s="14"/>
    </row>
    <row r="146" spans="1:21" ht="15" customHeight="1">
      <c r="A146" s="18" t="s">
        <v>83</v>
      </c>
      <c r="B146" s="5" t="s">
        <v>40</v>
      </c>
      <c r="C146" s="2" t="s">
        <v>33</v>
      </c>
      <c r="D146" s="16">
        <v>29</v>
      </c>
      <c r="E146" s="16">
        <v>4</v>
      </c>
      <c r="F146" s="10">
        <f>D146*E146</f>
        <v>116</v>
      </c>
      <c r="G146" s="4">
        <v>1</v>
      </c>
      <c r="H146" s="7">
        <f>I147</f>
        <v>19.5</v>
      </c>
      <c r="I146" s="10">
        <f>F146-H146</f>
        <v>96.5</v>
      </c>
      <c r="J146" s="13">
        <v>0.5</v>
      </c>
      <c r="K146" s="11">
        <f>C149-E149</f>
        <v>23</v>
      </c>
      <c r="L146" s="8"/>
      <c r="M146" s="11">
        <v>7</v>
      </c>
      <c r="N146" s="21"/>
      <c r="O146" s="11">
        <v>5</v>
      </c>
      <c r="P146" s="22">
        <f>1+((M146+N146+O146)/100)</f>
        <v>1.12</v>
      </c>
      <c r="Q146" s="21">
        <f>I146*J146*K146*P146</f>
        <v>1242.92</v>
      </c>
      <c r="U146" s="14"/>
    </row>
    <row r="147" spans="1:21" ht="15" customHeight="1">
      <c r="A147" s="40" t="s">
        <v>76</v>
      </c>
      <c r="B147" s="5" t="s">
        <v>41</v>
      </c>
      <c r="C147" s="2" t="s">
        <v>33</v>
      </c>
      <c r="D147" s="16">
        <v>6.5</v>
      </c>
      <c r="E147" s="16">
        <v>3</v>
      </c>
      <c r="F147" s="10">
        <f>D147*E147</f>
        <v>19.5</v>
      </c>
      <c r="G147" s="4">
        <v>1</v>
      </c>
      <c r="H147" s="3"/>
      <c r="I147" s="10">
        <f>F147*G147</f>
        <v>19.5</v>
      </c>
      <c r="J147" s="13">
        <v>3</v>
      </c>
      <c r="K147" s="11">
        <f>C149-E149</f>
        <v>23</v>
      </c>
      <c r="L147" s="2"/>
      <c r="M147" s="11">
        <v>7</v>
      </c>
      <c r="N147" s="21"/>
      <c r="O147" s="11">
        <v>5</v>
      </c>
      <c r="P147" s="22">
        <f>1+((M147+N147+O147)/100)</f>
        <v>1.12</v>
      </c>
      <c r="Q147" s="21">
        <f>I147*J147*K147*P147</f>
        <v>1506.96</v>
      </c>
      <c r="U147" s="14"/>
    </row>
    <row r="148" spans="1:21" ht="15" customHeight="1">
      <c r="A148" s="41"/>
      <c r="B148" s="5" t="s">
        <v>34</v>
      </c>
      <c r="C148" s="2" t="s">
        <v>33</v>
      </c>
      <c r="D148" s="41"/>
      <c r="E148" s="41"/>
      <c r="F148" s="41"/>
      <c r="G148" s="41"/>
      <c r="H148" s="41"/>
      <c r="I148" s="41"/>
      <c r="J148" s="41"/>
      <c r="K148" s="11">
        <f>C149-E149</f>
        <v>23</v>
      </c>
      <c r="L148" s="35"/>
      <c r="M148" s="11">
        <v>7</v>
      </c>
      <c r="N148" s="2"/>
      <c r="O148" s="11">
        <v>5</v>
      </c>
      <c r="P148" s="22">
        <f>1+((M148+N148+O148)/100)</f>
        <v>1.12</v>
      </c>
      <c r="Q148" s="21">
        <f>Q149-SUM(Q146:Q147)</f>
        <v>9100.119999999999</v>
      </c>
      <c r="U148" s="14"/>
    </row>
    <row r="149" spans="1:21" ht="15" customHeight="1">
      <c r="A149" s="41"/>
      <c r="B149" s="29" t="s">
        <v>35</v>
      </c>
      <c r="C149" s="27">
        <v>20</v>
      </c>
      <c r="D149" s="6" t="s">
        <v>38</v>
      </c>
      <c r="E149" s="27">
        <v>-3</v>
      </c>
      <c r="F149" s="5" t="s">
        <v>45</v>
      </c>
      <c r="G149" s="21">
        <f>0.83*E149+6.73</f>
        <v>4.24</v>
      </c>
      <c r="H149" s="16"/>
      <c r="I149" s="4"/>
      <c r="J149" s="2"/>
      <c r="K149" s="11"/>
      <c r="L149" s="42" t="s">
        <v>39</v>
      </c>
      <c r="M149" s="42"/>
      <c r="N149" s="42"/>
      <c r="O149" s="42"/>
      <c r="P149" s="42"/>
      <c r="Q149" s="31">
        <v>11850</v>
      </c>
      <c r="U149" s="14"/>
    </row>
    <row r="150" spans="1:21" ht="15" customHeight="1">
      <c r="A150" s="41"/>
      <c r="B150" s="5" t="s">
        <v>46</v>
      </c>
      <c r="C150" s="21">
        <f>0.56*E149+13.6</f>
        <v>11.92</v>
      </c>
      <c r="D150" s="5" t="s">
        <v>47</v>
      </c>
      <c r="E150" s="21">
        <f>0.33*E149+10</f>
        <v>9.01</v>
      </c>
      <c r="F150" s="31" t="s">
        <v>50</v>
      </c>
      <c r="G150" s="4">
        <v>18</v>
      </c>
      <c r="H150" s="5"/>
      <c r="I150" s="5"/>
      <c r="J150" s="2"/>
      <c r="K150" s="11"/>
      <c r="L150" s="43"/>
      <c r="M150" s="43"/>
      <c r="N150" s="43"/>
      <c r="O150" s="43"/>
      <c r="P150" s="43"/>
      <c r="Q150" s="28"/>
      <c r="U150" s="14"/>
    </row>
    <row r="151" spans="1:21" ht="15" customHeight="1">
      <c r="A151" s="41"/>
      <c r="B151" s="44"/>
      <c r="C151" s="44"/>
      <c r="D151" s="44"/>
      <c r="E151" s="44"/>
      <c r="F151" s="44"/>
      <c r="G151" s="21"/>
      <c r="H151" s="2"/>
      <c r="I151" s="2"/>
      <c r="J151" s="2"/>
      <c r="K151" s="11"/>
      <c r="L151" s="43"/>
      <c r="M151" s="43"/>
      <c r="N151" s="43"/>
      <c r="O151" s="43"/>
      <c r="P151" s="43"/>
      <c r="Q151" s="23"/>
      <c r="U151" s="14"/>
    </row>
    <row r="152" spans="1:21" ht="15" customHeight="1">
      <c r="A152" s="41"/>
      <c r="B152" s="28"/>
      <c r="C152" s="24"/>
      <c r="D152" s="24" t="s">
        <v>60</v>
      </c>
      <c r="E152" s="24" t="s">
        <v>61</v>
      </c>
      <c r="F152" s="24" t="s">
        <v>59</v>
      </c>
      <c r="G152" s="20">
        <v>15</v>
      </c>
      <c r="H152" s="89" t="s">
        <v>63</v>
      </c>
      <c r="I152" s="90"/>
      <c r="J152" s="90"/>
      <c r="K152" s="90"/>
      <c r="L152" s="90"/>
      <c r="M152" s="90"/>
      <c r="N152" s="90"/>
      <c r="O152" s="90"/>
      <c r="P152" s="91"/>
      <c r="Q152" s="23"/>
      <c r="U152" s="14"/>
    </row>
    <row r="153" spans="1:21" ht="15" customHeight="1">
      <c r="A153" s="9"/>
      <c r="B153" s="33"/>
      <c r="C153" s="12"/>
      <c r="D153" s="12"/>
      <c r="E153" s="12"/>
      <c r="F153" s="12"/>
      <c r="G153" s="36"/>
      <c r="H153" s="37"/>
      <c r="I153" s="37"/>
      <c r="J153" s="37"/>
      <c r="K153" s="37"/>
      <c r="L153" s="37"/>
      <c r="M153" s="37"/>
      <c r="N153" s="37"/>
      <c r="O153" s="37"/>
      <c r="P153" s="37"/>
      <c r="Q153" s="34"/>
      <c r="U153" s="14"/>
    </row>
    <row r="154" spans="1:21" ht="15" customHeight="1">
      <c r="A154" s="6" t="s">
        <v>84</v>
      </c>
      <c r="B154" s="5" t="s">
        <v>40</v>
      </c>
      <c r="C154" s="2" t="s">
        <v>33</v>
      </c>
      <c r="D154" s="16">
        <v>2.4</v>
      </c>
      <c r="E154" s="16">
        <v>4</v>
      </c>
      <c r="F154" s="10">
        <f>D154*E154</f>
        <v>9.6</v>
      </c>
      <c r="G154" s="4">
        <v>1</v>
      </c>
      <c r="H154" s="7">
        <f>I155</f>
        <v>1.7600000000000002</v>
      </c>
      <c r="I154" s="10">
        <f>F154-H154</f>
        <v>7.84</v>
      </c>
      <c r="J154" s="13">
        <v>0.5</v>
      </c>
      <c r="K154" s="11">
        <f>C157-E157</f>
        <v>23</v>
      </c>
      <c r="L154" s="8"/>
      <c r="M154" s="11">
        <v>7</v>
      </c>
      <c r="N154" s="21"/>
      <c r="O154" s="11">
        <v>5</v>
      </c>
      <c r="P154" s="22">
        <f>1+((M154+N154+O154)/100)</f>
        <v>1.12</v>
      </c>
      <c r="Q154" s="21">
        <f>I154*J154*K154*P154</f>
        <v>100.9792</v>
      </c>
      <c r="U154" s="14"/>
    </row>
    <row r="155" spans="1:21" ht="15" customHeight="1">
      <c r="A155" s="75" t="s">
        <v>72</v>
      </c>
      <c r="B155" s="5" t="s">
        <v>41</v>
      </c>
      <c r="C155" s="2" t="s">
        <v>33</v>
      </c>
      <c r="D155" s="16">
        <v>0.8</v>
      </c>
      <c r="E155" s="16">
        <v>2.2</v>
      </c>
      <c r="F155" s="10">
        <f>D155*E155</f>
        <v>1.7600000000000002</v>
      </c>
      <c r="G155" s="4">
        <v>1</v>
      </c>
      <c r="H155" s="3"/>
      <c r="I155" s="10">
        <f>F155*G155</f>
        <v>1.7600000000000002</v>
      </c>
      <c r="J155" s="13">
        <v>3</v>
      </c>
      <c r="K155" s="11">
        <f>C157-E157</f>
        <v>23</v>
      </c>
      <c r="L155" s="2"/>
      <c r="M155" s="11">
        <v>7</v>
      </c>
      <c r="N155" s="21"/>
      <c r="O155" s="11">
        <v>5</v>
      </c>
      <c r="P155" s="22">
        <f>1+((M155+N155+O155)/100)</f>
        <v>1.12</v>
      </c>
      <c r="Q155" s="21">
        <f>I155*J155*K155*P155</f>
        <v>136.01280000000006</v>
      </c>
      <c r="U155" s="14"/>
    </row>
    <row r="156" spans="1:21" ht="15" customHeight="1">
      <c r="A156" s="75"/>
      <c r="B156" s="5" t="s">
        <v>34</v>
      </c>
      <c r="C156" s="2" t="s">
        <v>33</v>
      </c>
      <c r="D156" s="41"/>
      <c r="E156" s="41"/>
      <c r="F156" s="41"/>
      <c r="G156" s="41"/>
      <c r="H156" s="41"/>
      <c r="I156" s="41"/>
      <c r="J156" s="41"/>
      <c r="K156" s="11">
        <f>C157-E157</f>
        <v>23</v>
      </c>
      <c r="L156" s="35"/>
      <c r="M156" s="11">
        <v>7</v>
      </c>
      <c r="N156" s="2"/>
      <c r="O156" s="11">
        <v>5</v>
      </c>
      <c r="P156" s="22">
        <f>1+((M156+N156+O156)/100)</f>
        <v>1.12</v>
      </c>
      <c r="Q156" s="21">
        <f>Q157-SUM(Q154:Q155)</f>
        <v>7063.008</v>
      </c>
      <c r="U156" s="14"/>
    </row>
    <row r="157" spans="1:21" ht="15" customHeight="1">
      <c r="A157" s="75"/>
      <c r="B157" s="29" t="s">
        <v>35</v>
      </c>
      <c r="C157" s="27">
        <v>20</v>
      </c>
      <c r="D157" s="6" t="s">
        <v>38</v>
      </c>
      <c r="E157" s="27">
        <v>-3</v>
      </c>
      <c r="F157" s="5" t="s">
        <v>45</v>
      </c>
      <c r="G157" s="21">
        <f>0.83*E157+6.73</f>
        <v>4.24</v>
      </c>
      <c r="H157" s="16"/>
      <c r="I157" s="4"/>
      <c r="J157" s="2"/>
      <c r="K157" s="11"/>
      <c r="L157" s="42" t="s">
        <v>39</v>
      </c>
      <c r="M157" s="42"/>
      <c r="N157" s="42"/>
      <c r="O157" s="42"/>
      <c r="P157" s="42"/>
      <c r="Q157" s="31">
        <v>7300</v>
      </c>
      <c r="U157" s="14"/>
    </row>
    <row r="158" spans="1:21" ht="15" customHeight="1">
      <c r="A158" s="75"/>
      <c r="B158" s="5" t="s">
        <v>46</v>
      </c>
      <c r="C158" s="21">
        <f>0.56*E157+13.6</f>
        <v>11.92</v>
      </c>
      <c r="D158" s="5" t="s">
        <v>47</v>
      </c>
      <c r="E158" s="21">
        <f>0.33*E157+10</f>
        <v>9.01</v>
      </c>
      <c r="F158" s="31" t="s">
        <v>50</v>
      </c>
      <c r="G158" s="4">
        <v>18</v>
      </c>
      <c r="H158" s="5"/>
      <c r="I158" s="5"/>
      <c r="J158" s="2"/>
      <c r="K158" s="11"/>
      <c r="L158" s="43"/>
      <c r="M158" s="43"/>
      <c r="N158" s="43"/>
      <c r="O158" s="43"/>
      <c r="P158" s="43"/>
      <c r="Q158" s="28"/>
      <c r="U158" s="14"/>
    </row>
    <row r="159" spans="1:21" ht="15" customHeight="1">
      <c r="A159" s="75"/>
      <c r="B159" s="44"/>
      <c r="C159" s="44"/>
      <c r="D159" s="44"/>
      <c r="E159" s="44"/>
      <c r="F159" s="44"/>
      <c r="G159" s="21"/>
      <c r="H159" s="2"/>
      <c r="I159" s="2"/>
      <c r="J159" s="2"/>
      <c r="K159" s="11"/>
      <c r="L159" s="43"/>
      <c r="M159" s="43"/>
      <c r="N159" s="43"/>
      <c r="O159" s="43"/>
      <c r="P159" s="43"/>
      <c r="Q159" s="23"/>
      <c r="U159" s="14"/>
    </row>
    <row r="160" spans="1:21" ht="15" customHeight="1">
      <c r="A160" s="76"/>
      <c r="B160" s="28"/>
      <c r="C160" s="24"/>
      <c r="D160" s="24" t="s">
        <v>60</v>
      </c>
      <c r="E160" s="24" t="s">
        <v>61</v>
      </c>
      <c r="F160" s="24" t="s">
        <v>59</v>
      </c>
      <c r="G160" s="20">
        <v>15</v>
      </c>
      <c r="H160" s="89" t="s">
        <v>73</v>
      </c>
      <c r="I160" s="90"/>
      <c r="J160" s="90"/>
      <c r="K160" s="90"/>
      <c r="L160" s="90"/>
      <c r="M160" s="90"/>
      <c r="N160" s="90"/>
      <c r="O160" s="90"/>
      <c r="P160" s="91"/>
      <c r="Q160" s="23"/>
      <c r="U160" s="14"/>
    </row>
    <row r="161" spans="1:21" ht="15" customHeight="1">
      <c r="A161" s="9"/>
      <c r="B161" s="33"/>
      <c r="C161" s="12"/>
      <c r="D161" s="12"/>
      <c r="E161" s="12"/>
      <c r="F161" s="12"/>
      <c r="G161" s="36"/>
      <c r="H161" s="37"/>
      <c r="I161" s="37"/>
      <c r="J161" s="37"/>
      <c r="K161" s="37"/>
      <c r="L161" s="37"/>
      <c r="M161" s="37"/>
      <c r="N161" s="37"/>
      <c r="O161" s="37"/>
      <c r="P161" s="37"/>
      <c r="Q161" s="34"/>
      <c r="U161" s="14"/>
    </row>
    <row r="162" spans="1:21" ht="15" customHeight="1">
      <c r="A162" s="6" t="s">
        <v>85</v>
      </c>
      <c r="B162" s="5" t="s">
        <v>40</v>
      </c>
      <c r="C162" s="2" t="s">
        <v>33</v>
      </c>
      <c r="D162" s="16">
        <v>80</v>
      </c>
      <c r="E162" s="16">
        <v>4</v>
      </c>
      <c r="F162" s="10">
        <f>D162*E162</f>
        <v>320</v>
      </c>
      <c r="G162" s="4">
        <v>1</v>
      </c>
      <c r="H162" s="7">
        <f>I163</f>
        <v>156</v>
      </c>
      <c r="I162" s="10">
        <f>F162-H162</f>
        <v>164</v>
      </c>
      <c r="J162" s="13">
        <v>0.5</v>
      </c>
      <c r="K162" s="11">
        <f>C165-E165</f>
        <v>21</v>
      </c>
      <c r="L162" s="8"/>
      <c r="M162" s="11">
        <v>7</v>
      </c>
      <c r="N162" s="21"/>
      <c r="O162" s="11">
        <v>5</v>
      </c>
      <c r="P162" s="22">
        <f>1+((M162+N162+O162)/100)</f>
        <v>1.12</v>
      </c>
      <c r="Q162" s="21">
        <f>I162*J162*K162*P162</f>
        <v>1928.64</v>
      </c>
      <c r="U162" s="14"/>
    </row>
    <row r="163" spans="1:21" ht="15" customHeight="1">
      <c r="A163" s="74" t="s">
        <v>56</v>
      </c>
      <c r="B163" s="5" t="s">
        <v>41</v>
      </c>
      <c r="C163" s="2" t="s">
        <v>33</v>
      </c>
      <c r="D163" s="16">
        <v>52</v>
      </c>
      <c r="E163" s="16">
        <v>3</v>
      </c>
      <c r="F163" s="10">
        <f>D163*E163</f>
        <v>156</v>
      </c>
      <c r="G163" s="4">
        <v>1</v>
      </c>
      <c r="H163" s="3"/>
      <c r="I163" s="10">
        <f>F163*G163</f>
        <v>156</v>
      </c>
      <c r="J163" s="13">
        <v>3</v>
      </c>
      <c r="K163" s="11">
        <f>C165-E165</f>
        <v>21</v>
      </c>
      <c r="L163" s="2"/>
      <c r="M163" s="11">
        <v>7</v>
      </c>
      <c r="N163" s="21"/>
      <c r="O163" s="11">
        <v>5</v>
      </c>
      <c r="P163" s="22">
        <f>1+((M163+N163+O163)/100)</f>
        <v>1.12</v>
      </c>
      <c r="Q163" s="21">
        <f>I163*J163*K163*P163</f>
        <v>11007.36</v>
      </c>
      <c r="U163" s="14"/>
    </row>
    <row r="164" spans="1:21" ht="15" customHeight="1">
      <c r="A164" s="75"/>
      <c r="B164" s="5" t="s">
        <v>34</v>
      </c>
      <c r="C164" s="2" t="s">
        <v>33</v>
      </c>
      <c r="D164" s="41"/>
      <c r="E164" s="41"/>
      <c r="F164" s="41"/>
      <c r="G164" s="41"/>
      <c r="H164" s="41"/>
      <c r="I164" s="41"/>
      <c r="J164" s="41"/>
      <c r="K164" s="11">
        <f>C165-E165</f>
        <v>21</v>
      </c>
      <c r="L164" s="35"/>
      <c r="M164" s="11">
        <v>7</v>
      </c>
      <c r="N164" s="2"/>
      <c r="O164" s="11">
        <v>5</v>
      </c>
      <c r="P164" s="22">
        <f>1+((M164+N164+O164)/100)</f>
        <v>1.12</v>
      </c>
      <c r="Q164" s="21">
        <f>Q165-SUM(Q162:Q163)</f>
        <v>53614</v>
      </c>
      <c r="U164" s="14"/>
    </row>
    <row r="165" spans="1:21" ht="15" customHeight="1">
      <c r="A165" s="75"/>
      <c r="B165" s="29" t="s">
        <v>35</v>
      </c>
      <c r="C165" s="27">
        <v>18</v>
      </c>
      <c r="D165" s="6" t="s">
        <v>38</v>
      </c>
      <c r="E165" s="27">
        <v>-3</v>
      </c>
      <c r="F165" s="5" t="s">
        <v>45</v>
      </c>
      <c r="G165" s="21">
        <f>0.83*E165+6.73</f>
        <v>4.24</v>
      </c>
      <c r="H165" s="16"/>
      <c r="I165" s="4"/>
      <c r="J165" s="2"/>
      <c r="K165" s="11"/>
      <c r="L165" s="42" t="s">
        <v>39</v>
      </c>
      <c r="M165" s="42"/>
      <c r="N165" s="42"/>
      <c r="O165" s="42"/>
      <c r="P165" s="42"/>
      <c r="Q165" s="31">
        <v>66550</v>
      </c>
      <c r="U165" s="14"/>
    </row>
    <row r="166" spans="1:21" ht="15" customHeight="1">
      <c r="A166" s="75"/>
      <c r="B166" s="5" t="s">
        <v>46</v>
      </c>
      <c r="C166" s="21">
        <f>0.56*E165+13.6</f>
        <v>11.92</v>
      </c>
      <c r="D166" s="5" t="s">
        <v>47</v>
      </c>
      <c r="E166" s="21">
        <f>0.33*E165+10</f>
        <v>9.01</v>
      </c>
      <c r="F166" s="31" t="s">
        <v>50</v>
      </c>
      <c r="G166" s="4">
        <v>18</v>
      </c>
      <c r="H166" s="5"/>
      <c r="I166" s="5"/>
      <c r="J166" s="2"/>
      <c r="K166" s="11"/>
      <c r="L166" s="43"/>
      <c r="M166" s="43"/>
      <c r="N166" s="43"/>
      <c r="O166" s="43"/>
      <c r="P166" s="43"/>
      <c r="Q166" s="28"/>
      <c r="U166" s="14"/>
    </row>
    <row r="167" spans="1:21" ht="15" customHeight="1">
      <c r="A167" s="75"/>
      <c r="B167" s="44"/>
      <c r="C167" s="44"/>
      <c r="D167" s="44"/>
      <c r="E167" s="44"/>
      <c r="F167" s="44"/>
      <c r="G167" s="21"/>
      <c r="H167" s="2"/>
      <c r="I167" s="2"/>
      <c r="J167" s="2"/>
      <c r="K167" s="11"/>
      <c r="L167" s="43"/>
      <c r="M167" s="43"/>
      <c r="N167" s="43"/>
      <c r="O167" s="43"/>
      <c r="P167" s="43"/>
      <c r="Q167" s="23"/>
      <c r="U167" s="14"/>
    </row>
    <row r="168" spans="1:21" ht="15" customHeight="1">
      <c r="A168" s="75"/>
      <c r="B168" s="28"/>
      <c r="C168" s="24"/>
      <c r="D168" s="24" t="s">
        <v>60</v>
      </c>
      <c r="E168" s="24" t="s">
        <v>61</v>
      </c>
      <c r="F168" s="24" t="s">
        <v>59</v>
      </c>
      <c r="G168" s="20">
        <v>15</v>
      </c>
      <c r="H168" s="89" t="s">
        <v>79</v>
      </c>
      <c r="I168" s="90"/>
      <c r="J168" s="90"/>
      <c r="K168" s="90"/>
      <c r="L168" s="90"/>
      <c r="M168" s="90"/>
      <c r="N168" s="90"/>
      <c r="O168" s="90"/>
      <c r="P168" s="91"/>
      <c r="Q168" s="23"/>
      <c r="U168" s="14"/>
    </row>
    <row r="169" spans="1:21" ht="15" customHeight="1">
      <c r="A169" s="9"/>
      <c r="B169" s="33"/>
      <c r="C169" s="12"/>
      <c r="D169" s="12"/>
      <c r="E169" s="12"/>
      <c r="F169" s="12"/>
      <c r="G169" s="36"/>
      <c r="H169" s="37"/>
      <c r="I169" s="37"/>
      <c r="J169" s="37"/>
      <c r="K169" s="37"/>
      <c r="L169" s="37"/>
      <c r="M169" s="37"/>
      <c r="N169" s="37"/>
      <c r="O169" s="37"/>
      <c r="P169" s="37"/>
      <c r="Q169" s="34"/>
      <c r="U169" s="14"/>
    </row>
    <row r="170" spans="1:21" ht="15" customHeight="1">
      <c r="A170" s="18" t="s">
        <v>86</v>
      </c>
      <c r="B170" s="5" t="s">
        <v>40</v>
      </c>
      <c r="C170" s="2" t="s">
        <v>33</v>
      </c>
      <c r="D170" s="16">
        <v>29</v>
      </c>
      <c r="E170" s="16">
        <v>4</v>
      </c>
      <c r="F170" s="10">
        <f>D170*E170</f>
        <v>116</v>
      </c>
      <c r="G170" s="4">
        <v>1</v>
      </c>
      <c r="H170" s="7">
        <f>I171</f>
        <v>19.5</v>
      </c>
      <c r="I170" s="10">
        <f>F170-H170</f>
        <v>96.5</v>
      </c>
      <c r="J170" s="13">
        <v>0.5</v>
      </c>
      <c r="K170" s="11">
        <f>C173-E173</f>
        <v>23</v>
      </c>
      <c r="L170" s="8"/>
      <c r="M170" s="11">
        <v>7</v>
      </c>
      <c r="N170" s="21"/>
      <c r="O170" s="11">
        <v>5</v>
      </c>
      <c r="P170" s="22">
        <f>1+((M170+N170+O170)/100)</f>
        <v>1.12</v>
      </c>
      <c r="Q170" s="21">
        <f>I170*J170*K170*P170</f>
        <v>1242.92</v>
      </c>
      <c r="U170" s="14"/>
    </row>
    <row r="171" spans="1:21" ht="15" customHeight="1">
      <c r="A171" s="40" t="s">
        <v>76</v>
      </c>
      <c r="B171" s="5" t="s">
        <v>41</v>
      </c>
      <c r="C171" s="2" t="s">
        <v>33</v>
      </c>
      <c r="D171" s="16">
        <v>6.5</v>
      </c>
      <c r="E171" s="16">
        <v>3</v>
      </c>
      <c r="F171" s="10">
        <f>D171*E171</f>
        <v>19.5</v>
      </c>
      <c r="G171" s="4">
        <v>1</v>
      </c>
      <c r="H171" s="3"/>
      <c r="I171" s="10">
        <f>F171*G171</f>
        <v>19.5</v>
      </c>
      <c r="J171" s="13">
        <v>3</v>
      </c>
      <c r="K171" s="11">
        <f>C173-E173</f>
        <v>23</v>
      </c>
      <c r="L171" s="2"/>
      <c r="M171" s="11">
        <v>7</v>
      </c>
      <c r="N171" s="21"/>
      <c r="O171" s="11">
        <v>5</v>
      </c>
      <c r="P171" s="22">
        <f>1+((M171+N171+O171)/100)</f>
        <v>1.12</v>
      </c>
      <c r="Q171" s="21">
        <f>I171*J171*K171*P171</f>
        <v>1506.96</v>
      </c>
      <c r="U171" s="14"/>
    </row>
    <row r="172" spans="1:21" ht="15" customHeight="1">
      <c r="A172" s="41"/>
      <c r="B172" s="5" t="s">
        <v>34</v>
      </c>
      <c r="C172" s="2" t="s">
        <v>33</v>
      </c>
      <c r="D172" s="41"/>
      <c r="E172" s="41"/>
      <c r="F172" s="41"/>
      <c r="G172" s="41"/>
      <c r="H172" s="41"/>
      <c r="I172" s="41"/>
      <c r="J172" s="41"/>
      <c r="K172" s="11">
        <f>C173-E173</f>
        <v>23</v>
      </c>
      <c r="L172" s="35"/>
      <c r="M172" s="11">
        <v>7</v>
      </c>
      <c r="N172" s="2"/>
      <c r="O172" s="11">
        <v>5</v>
      </c>
      <c r="P172" s="22">
        <f>1+((M172+N172+O172)/100)</f>
        <v>1.12</v>
      </c>
      <c r="Q172" s="21">
        <f>Q173-SUM(Q170:Q171)</f>
        <v>9100.119999999999</v>
      </c>
      <c r="U172" s="14"/>
    </row>
    <row r="173" spans="1:21" ht="15" customHeight="1">
      <c r="A173" s="41"/>
      <c r="B173" s="29" t="s">
        <v>35</v>
      </c>
      <c r="C173" s="27">
        <v>20</v>
      </c>
      <c r="D173" s="6" t="s">
        <v>38</v>
      </c>
      <c r="E173" s="27">
        <v>-3</v>
      </c>
      <c r="F173" s="5" t="s">
        <v>45</v>
      </c>
      <c r="G173" s="21">
        <f>0.83*E173+6.73</f>
        <v>4.24</v>
      </c>
      <c r="H173" s="16"/>
      <c r="I173" s="4"/>
      <c r="J173" s="2"/>
      <c r="K173" s="11"/>
      <c r="L173" s="42" t="s">
        <v>39</v>
      </c>
      <c r="M173" s="42"/>
      <c r="N173" s="42"/>
      <c r="O173" s="42"/>
      <c r="P173" s="42"/>
      <c r="Q173" s="31">
        <v>11850</v>
      </c>
      <c r="U173" s="14"/>
    </row>
    <row r="174" spans="1:21" ht="15" customHeight="1">
      <c r="A174" s="41"/>
      <c r="B174" s="5" t="s">
        <v>46</v>
      </c>
      <c r="C174" s="21">
        <f>0.56*E173+13.6</f>
        <v>11.92</v>
      </c>
      <c r="D174" s="5" t="s">
        <v>47</v>
      </c>
      <c r="E174" s="21">
        <f>0.33*E173+10</f>
        <v>9.01</v>
      </c>
      <c r="F174" s="31" t="s">
        <v>50</v>
      </c>
      <c r="G174" s="4">
        <v>18</v>
      </c>
      <c r="H174" s="5"/>
      <c r="I174" s="5"/>
      <c r="J174" s="2"/>
      <c r="K174" s="11"/>
      <c r="L174" s="43"/>
      <c r="M174" s="43"/>
      <c r="N174" s="43"/>
      <c r="O174" s="43"/>
      <c r="P174" s="43"/>
      <c r="Q174" s="28"/>
      <c r="U174" s="14"/>
    </row>
    <row r="175" spans="1:21" ht="15" customHeight="1">
      <c r="A175" s="41"/>
      <c r="B175" s="44"/>
      <c r="C175" s="44"/>
      <c r="D175" s="44"/>
      <c r="E175" s="44"/>
      <c r="F175" s="44"/>
      <c r="G175" s="21"/>
      <c r="H175" s="2"/>
      <c r="I175" s="2"/>
      <c r="J175" s="2"/>
      <c r="K175" s="11"/>
      <c r="L175" s="43"/>
      <c r="M175" s="43"/>
      <c r="N175" s="43"/>
      <c r="O175" s="43"/>
      <c r="P175" s="43"/>
      <c r="Q175" s="23"/>
      <c r="U175" s="14"/>
    </row>
    <row r="176" spans="1:21" ht="15" customHeight="1">
      <c r="A176" s="41"/>
      <c r="B176" s="28"/>
      <c r="C176" s="24"/>
      <c r="D176" s="24" t="s">
        <v>60</v>
      </c>
      <c r="E176" s="24" t="s">
        <v>61</v>
      </c>
      <c r="F176" s="24" t="s">
        <v>59</v>
      </c>
      <c r="G176" s="20">
        <v>15</v>
      </c>
      <c r="H176" s="89" t="s">
        <v>63</v>
      </c>
      <c r="I176" s="90"/>
      <c r="J176" s="90"/>
      <c r="K176" s="90"/>
      <c r="L176" s="90"/>
      <c r="M176" s="90"/>
      <c r="N176" s="90"/>
      <c r="O176" s="90"/>
      <c r="P176" s="91"/>
      <c r="Q176" s="23"/>
      <c r="U176" s="14"/>
    </row>
    <row r="177" spans="1:21" ht="15" customHeight="1">
      <c r="A177" s="9"/>
      <c r="B177" s="33"/>
      <c r="C177" s="12"/>
      <c r="D177" s="12"/>
      <c r="E177" s="12"/>
      <c r="F177" s="12"/>
      <c r="G177" s="36"/>
      <c r="H177" s="37"/>
      <c r="I177" s="37"/>
      <c r="J177" s="37"/>
      <c r="K177" s="37"/>
      <c r="L177" s="37"/>
      <c r="M177" s="37"/>
      <c r="N177" s="37"/>
      <c r="O177" s="37"/>
      <c r="P177" s="37"/>
      <c r="Q177" s="34"/>
      <c r="U177" s="14"/>
    </row>
    <row r="178" spans="1:21" ht="15" customHeight="1">
      <c r="A178" s="6" t="s">
        <v>87</v>
      </c>
      <c r="B178" s="5" t="s">
        <v>40</v>
      </c>
      <c r="C178" s="2" t="s">
        <v>33</v>
      </c>
      <c r="D178" s="16">
        <v>2.4</v>
      </c>
      <c r="E178" s="16">
        <v>4</v>
      </c>
      <c r="F178" s="10">
        <f>D178*E178</f>
        <v>9.6</v>
      </c>
      <c r="G178" s="4">
        <v>1</v>
      </c>
      <c r="H178" s="7">
        <f>I179</f>
        <v>1.7600000000000002</v>
      </c>
      <c r="I178" s="10">
        <f>F178-H178</f>
        <v>7.84</v>
      </c>
      <c r="J178" s="13">
        <v>0.5</v>
      </c>
      <c r="K178" s="11">
        <f>C181-E181</f>
        <v>23</v>
      </c>
      <c r="L178" s="8"/>
      <c r="M178" s="11">
        <v>7</v>
      </c>
      <c r="N178" s="21"/>
      <c r="O178" s="11">
        <v>5</v>
      </c>
      <c r="P178" s="22">
        <f>1+((M178+N178+O178)/100)</f>
        <v>1.12</v>
      </c>
      <c r="Q178" s="21">
        <f>I178*J178*K178*P178</f>
        <v>100.9792</v>
      </c>
      <c r="U178" s="14"/>
    </row>
    <row r="179" spans="1:21" ht="15" customHeight="1">
      <c r="A179" s="75" t="s">
        <v>72</v>
      </c>
      <c r="B179" s="5" t="s">
        <v>41</v>
      </c>
      <c r="C179" s="2" t="s">
        <v>33</v>
      </c>
      <c r="D179" s="16">
        <v>0.8</v>
      </c>
      <c r="E179" s="16">
        <v>2.2</v>
      </c>
      <c r="F179" s="10">
        <f>D179*E179</f>
        <v>1.7600000000000002</v>
      </c>
      <c r="G179" s="4">
        <v>1</v>
      </c>
      <c r="H179" s="3"/>
      <c r="I179" s="10">
        <f>F179*G179</f>
        <v>1.7600000000000002</v>
      </c>
      <c r="J179" s="13">
        <v>3</v>
      </c>
      <c r="K179" s="11">
        <f>C181-E181</f>
        <v>23</v>
      </c>
      <c r="L179" s="2"/>
      <c r="M179" s="11">
        <v>7</v>
      </c>
      <c r="N179" s="21"/>
      <c r="O179" s="11">
        <v>5</v>
      </c>
      <c r="P179" s="22">
        <f>1+((M179+N179+O179)/100)</f>
        <v>1.12</v>
      </c>
      <c r="Q179" s="21">
        <f>I179*J179*K179*P179</f>
        <v>136.01280000000006</v>
      </c>
      <c r="U179" s="14"/>
    </row>
    <row r="180" spans="1:21" ht="15" customHeight="1">
      <c r="A180" s="75"/>
      <c r="B180" s="5" t="s">
        <v>34</v>
      </c>
      <c r="C180" s="2" t="s">
        <v>33</v>
      </c>
      <c r="D180" s="41"/>
      <c r="E180" s="41"/>
      <c r="F180" s="41"/>
      <c r="G180" s="41"/>
      <c r="H180" s="41"/>
      <c r="I180" s="41"/>
      <c r="J180" s="41"/>
      <c r="K180" s="11">
        <f>C181-E181</f>
        <v>23</v>
      </c>
      <c r="L180" s="35"/>
      <c r="M180" s="11">
        <v>7</v>
      </c>
      <c r="N180" s="2"/>
      <c r="O180" s="11">
        <v>5</v>
      </c>
      <c r="P180" s="22">
        <f>1+((M180+N180+O180)/100)</f>
        <v>1.12</v>
      </c>
      <c r="Q180" s="21">
        <f>Q181-SUM(Q178:Q179)</f>
        <v>7063.008</v>
      </c>
      <c r="U180" s="14"/>
    </row>
    <row r="181" spans="1:21" ht="15" customHeight="1">
      <c r="A181" s="75"/>
      <c r="B181" s="29" t="s">
        <v>35</v>
      </c>
      <c r="C181" s="27">
        <v>20</v>
      </c>
      <c r="D181" s="6" t="s">
        <v>38</v>
      </c>
      <c r="E181" s="27">
        <v>-3</v>
      </c>
      <c r="F181" s="5" t="s">
        <v>45</v>
      </c>
      <c r="G181" s="21">
        <f>0.83*E181+6.73</f>
        <v>4.24</v>
      </c>
      <c r="H181" s="16"/>
      <c r="I181" s="4"/>
      <c r="J181" s="2"/>
      <c r="K181" s="11"/>
      <c r="L181" s="42" t="s">
        <v>39</v>
      </c>
      <c r="M181" s="42"/>
      <c r="N181" s="42"/>
      <c r="O181" s="42"/>
      <c r="P181" s="42"/>
      <c r="Q181" s="31">
        <v>7300</v>
      </c>
      <c r="U181" s="14"/>
    </row>
    <row r="182" spans="1:21" ht="15" customHeight="1">
      <c r="A182" s="75"/>
      <c r="B182" s="5" t="s">
        <v>46</v>
      </c>
      <c r="C182" s="21">
        <f>0.56*E181+13.6</f>
        <v>11.92</v>
      </c>
      <c r="D182" s="5" t="s">
        <v>47</v>
      </c>
      <c r="E182" s="21">
        <f>0.33*E181+10</f>
        <v>9.01</v>
      </c>
      <c r="F182" s="31" t="s">
        <v>50</v>
      </c>
      <c r="G182" s="4">
        <v>18</v>
      </c>
      <c r="H182" s="5"/>
      <c r="I182" s="5"/>
      <c r="J182" s="2"/>
      <c r="K182" s="11"/>
      <c r="L182" s="43"/>
      <c r="M182" s="43"/>
      <c r="N182" s="43"/>
      <c r="O182" s="43"/>
      <c r="P182" s="43"/>
      <c r="Q182" s="28"/>
      <c r="U182" s="14"/>
    </row>
    <row r="183" spans="1:21" ht="15" customHeight="1">
      <c r="A183" s="75"/>
      <c r="B183" s="44"/>
      <c r="C183" s="44"/>
      <c r="D183" s="44"/>
      <c r="E183" s="44"/>
      <c r="F183" s="44"/>
      <c r="G183" s="21"/>
      <c r="H183" s="2"/>
      <c r="I183" s="2"/>
      <c r="J183" s="2"/>
      <c r="K183" s="11"/>
      <c r="L183" s="43"/>
      <c r="M183" s="43"/>
      <c r="N183" s="43"/>
      <c r="O183" s="43"/>
      <c r="P183" s="43"/>
      <c r="Q183" s="23"/>
      <c r="U183" s="14"/>
    </row>
    <row r="184" spans="1:21" ht="15" customHeight="1">
      <c r="A184" s="76"/>
      <c r="B184" s="28"/>
      <c r="C184" s="24"/>
      <c r="D184" s="24" t="s">
        <v>60</v>
      </c>
      <c r="E184" s="24" t="s">
        <v>61</v>
      </c>
      <c r="F184" s="24" t="s">
        <v>59</v>
      </c>
      <c r="G184" s="20">
        <v>15</v>
      </c>
      <c r="H184" s="89" t="s">
        <v>73</v>
      </c>
      <c r="I184" s="90"/>
      <c r="J184" s="90"/>
      <c r="K184" s="90"/>
      <c r="L184" s="90"/>
      <c r="M184" s="90"/>
      <c r="N184" s="90"/>
      <c r="O184" s="90"/>
      <c r="P184" s="91"/>
      <c r="Q184" s="23"/>
      <c r="U184" s="14"/>
    </row>
    <row r="185" spans="1:21" ht="15" customHeight="1">
      <c r="A185" s="9"/>
      <c r="B185" s="33"/>
      <c r="C185" s="12"/>
      <c r="D185" s="12"/>
      <c r="E185" s="12"/>
      <c r="F185" s="12"/>
      <c r="G185" s="36"/>
      <c r="H185" s="37"/>
      <c r="I185" s="37"/>
      <c r="J185" s="37"/>
      <c r="K185" s="37"/>
      <c r="L185" s="37"/>
      <c r="M185" s="37"/>
      <c r="N185" s="37"/>
      <c r="O185" s="37"/>
      <c r="P185" s="37"/>
      <c r="Q185" s="34"/>
      <c r="U185" s="14"/>
    </row>
    <row r="186" spans="1:21" ht="15" customHeight="1">
      <c r="A186" s="6" t="s">
        <v>88</v>
      </c>
      <c r="B186" s="5" t="s">
        <v>40</v>
      </c>
      <c r="C186" s="2" t="s">
        <v>33</v>
      </c>
      <c r="D186" s="16">
        <v>65</v>
      </c>
      <c r="E186" s="16">
        <v>4</v>
      </c>
      <c r="F186" s="10">
        <f>D186*E186</f>
        <v>260</v>
      </c>
      <c r="G186" s="4">
        <v>1</v>
      </c>
      <c r="H186" s="7">
        <f>I187</f>
        <v>159</v>
      </c>
      <c r="I186" s="10">
        <f>F186-H186</f>
        <v>101</v>
      </c>
      <c r="J186" s="13">
        <v>0.5</v>
      </c>
      <c r="K186" s="11">
        <f>C189-E189</f>
        <v>21</v>
      </c>
      <c r="L186" s="8"/>
      <c r="M186" s="11">
        <v>7</v>
      </c>
      <c r="N186" s="21"/>
      <c r="O186" s="11">
        <v>5</v>
      </c>
      <c r="P186" s="22">
        <f>1+((M186+N186+O186)/100)</f>
        <v>1.12</v>
      </c>
      <c r="Q186" s="21">
        <f>I186*J186*K186*P186</f>
        <v>1187.7600000000002</v>
      </c>
      <c r="U186" s="14"/>
    </row>
    <row r="187" spans="1:21" ht="15" customHeight="1">
      <c r="A187" s="74" t="s">
        <v>56</v>
      </c>
      <c r="B187" s="5" t="s">
        <v>41</v>
      </c>
      <c r="C187" s="2" t="s">
        <v>33</v>
      </c>
      <c r="D187" s="16">
        <v>53</v>
      </c>
      <c r="E187" s="16">
        <v>3</v>
      </c>
      <c r="F187" s="10">
        <f>D187*E187</f>
        <v>159</v>
      </c>
      <c r="G187" s="4">
        <v>1</v>
      </c>
      <c r="H187" s="3"/>
      <c r="I187" s="10">
        <f>F187*G187</f>
        <v>159</v>
      </c>
      <c r="J187" s="13">
        <v>3</v>
      </c>
      <c r="K187" s="11">
        <f>C189-E189</f>
        <v>21</v>
      </c>
      <c r="L187" s="2"/>
      <c r="M187" s="11">
        <v>7</v>
      </c>
      <c r="N187" s="21"/>
      <c r="O187" s="11">
        <v>5</v>
      </c>
      <c r="P187" s="22">
        <f>1+((M187+N187+O187)/100)</f>
        <v>1.12</v>
      </c>
      <c r="Q187" s="21">
        <f>I187*J187*K187*P187</f>
        <v>11219.04</v>
      </c>
      <c r="U187" s="14"/>
    </row>
    <row r="188" spans="1:21" ht="15" customHeight="1">
      <c r="A188" s="75"/>
      <c r="B188" s="5" t="s">
        <v>34</v>
      </c>
      <c r="C188" s="2" t="s">
        <v>33</v>
      </c>
      <c r="D188" s="41"/>
      <c r="E188" s="41"/>
      <c r="F188" s="41"/>
      <c r="G188" s="41"/>
      <c r="H188" s="41"/>
      <c r="I188" s="41"/>
      <c r="J188" s="41"/>
      <c r="K188" s="11">
        <f>C189-E189</f>
        <v>21</v>
      </c>
      <c r="L188" s="35"/>
      <c r="M188" s="11">
        <v>7</v>
      </c>
      <c r="N188" s="2"/>
      <c r="O188" s="11">
        <v>5</v>
      </c>
      <c r="P188" s="22">
        <f>1+((M188+N188+O188)/100)</f>
        <v>1.12</v>
      </c>
      <c r="Q188" s="21">
        <f>Q189-SUM(Q186:Q187)</f>
        <v>42893.2</v>
      </c>
      <c r="U188" s="14"/>
    </row>
    <row r="189" spans="1:21" ht="15" customHeight="1">
      <c r="A189" s="75"/>
      <c r="B189" s="29" t="s">
        <v>35</v>
      </c>
      <c r="C189" s="27">
        <v>18</v>
      </c>
      <c r="D189" s="6" t="s">
        <v>38</v>
      </c>
      <c r="E189" s="27">
        <v>-3</v>
      </c>
      <c r="F189" s="5" t="s">
        <v>45</v>
      </c>
      <c r="G189" s="21">
        <f>0.83*E189+6.73</f>
        <v>4.24</v>
      </c>
      <c r="H189" s="16"/>
      <c r="I189" s="4"/>
      <c r="J189" s="2"/>
      <c r="K189" s="11"/>
      <c r="L189" s="42" t="s">
        <v>39</v>
      </c>
      <c r="M189" s="42"/>
      <c r="N189" s="42"/>
      <c r="O189" s="42"/>
      <c r="P189" s="42"/>
      <c r="Q189" s="31">
        <v>55300</v>
      </c>
      <c r="U189" s="14"/>
    </row>
    <row r="190" spans="1:21" ht="15" customHeight="1">
      <c r="A190" s="75"/>
      <c r="B190" s="5" t="s">
        <v>46</v>
      </c>
      <c r="C190" s="21">
        <f>0.56*E189+13.6</f>
        <v>11.92</v>
      </c>
      <c r="D190" s="5" t="s">
        <v>47</v>
      </c>
      <c r="E190" s="21">
        <f>0.33*E189+10</f>
        <v>9.01</v>
      </c>
      <c r="F190" s="31" t="s">
        <v>50</v>
      </c>
      <c r="G190" s="4">
        <v>18</v>
      </c>
      <c r="H190" s="5"/>
      <c r="I190" s="5"/>
      <c r="J190" s="2"/>
      <c r="K190" s="11"/>
      <c r="L190" s="43"/>
      <c r="M190" s="43"/>
      <c r="N190" s="43"/>
      <c r="O190" s="43"/>
      <c r="P190" s="43"/>
      <c r="Q190" s="28"/>
      <c r="U190" s="14"/>
    </row>
    <row r="191" spans="1:21" ht="15" customHeight="1">
      <c r="A191" s="75"/>
      <c r="B191" s="44"/>
      <c r="C191" s="44"/>
      <c r="D191" s="44"/>
      <c r="E191" s="44"/>
      <c r="F191" s="44"/>
      <c r="G191" s="21"/>
      <c r="H191" s="2"/>
      <c r="I191" s="2"/>
      <c r="J191" s="2"/>
      <c r="K191" s="11"/>
      <c r="L191" s="43"/>
      <c r="M191" s="43"/>
      <c r="N191" s="43"/>
      <c r="O191" s="43"/>
      <c r="P191" s="43"/>
      <c r="Q191" s="23"/>
      <c r="U191" s="14"/>
    </row>
    <row r="192" spans="1:21" ht="15" customHeight="1">
      <c r="A192" s="75"/>
      <c r="B192" s="28"/>
      <c r="C192" s="24"/>
      <c r="D192" s="24" t="s">
        <v>60</v>
      </c>
      <c r="E192" s="24" t="s">
        <v>61</v>
      </c>
      <c r="F192" s="24" t="s">
        <v>59</v>
      </c>
      <c r="G192" s="20">
        <v>15</v>
      </c>
      <c r="H192" s="89" t="s">
        <v>89</v>
      </c>
      <c r="I192" s="90"/>
      <c r="J192" s="90"/>
      <c r="K192" s="90"/>
      <c r="L192" s="90"/>
      <c r="M192" s="90"/>
      <c r="N192" s="90"/>
      <c r="O192" s="90"/>
      <c r="P192" s="91"/>
      <c r="Q192" s="23"/>
      <c r="U192" s="14"/>
    </row>
    <row r="193" spans="1:21" ht="15" customHeight="1">
      <c r="A193" s="9"/>
      <c r="B193" s="33"/>
      <c r="C193" s="12"/>
      <c r="D193" s="12"/>
      <c r="E193" s="12"/>
      <c r="F193" s="12"/>
      <c r="G193" s="36"/>
      <c r="H193" s="37"/>
      <c r="I193" s="37"/>
      <c r="J193" s="37"/>
      <c r="K193" s="37"/>
      <c r="L193" s="37"/>
      <c r="M193" s="37"/>
      <c r="N193" s="37"/>
      <c r="O193" s="37"/>
      <c r="P193" s="37"/>
      <c r="Q193" s="34"/>
      <c r="U193" s="14"/>
    </row>
    <row r="194" spans="1:21" ht="15" customHeight="1">
      <c r="A194" s="6" t="s">
        <v>90</v>
      </c>
      <c r="B194" s="5" t="s">
        <v>40</v>
      </c>
      <c r="C194" s="2" t="s">
        <v>33</v>
      </c>
      <c r="D194" s="16">
        <v>18</v>
      </c>
      <c r="E194" s="16">
        <v>4</v>
      </c>
      <c r="F194" s="10">
        <f>D194*E194</f>
        <v>72</v>
      </c>
      <c r="G194" s="4">
        <v>1</v>
      </c>
      <c r="H194" s="7">
        <f>I195</f>
        <v>18</v>
      </c>
      <c r="I194" s="10">
        <f>F194-H194</f>
        <v>54</v>
      </c>
      <c r="J194" s="13">
        <v>0.5</v>
      </c>
      <c r="K194" s="11">
        <f>C198-E198</f>
        <v>23</v>
      </c>
      <c r="L194" s="8"/>
      <c r="M194" s="11">
        <v>7</v>
      </c>
      <c r="N194" s="21"/>
      <c r="O194" s="11">
        <v>5</v>
      </c>
      <c r="P194" s="22">
        <f>1+((M194+N194+O194)/100)</f>
        <v>1.12</v>
      </c>
      <c r="Q194" s="21">
        <f>I194*J194*K194*P194</f>
        <v>695.5200000000001</v>
      </c>
      <c r="U194" s="14"/>
    </row>
    <row r="195" spans="1:17" ht="15" customHeight="1">
      <c r="A195" s="40" t="s">
        <v>42</v>
      </c>
      <c r="B195" s="5" t="s">
        <v>41</v>
      </c>
      <c r="C195" s="2" t="s">
        <v>33</v>
      </c>
      <c r="D195" s="16">
        <v>6</v>
      </c>
      <c r="E195" s="16">
        <v>3</v>
      </c>
      <c r="F195" s="10">
        <f>D195*E195</f>
        <v>18</v>
      </c>
      <c r="G195" s="4">
        <v>1</v>
      </c>
      <c r="H195" s="3"/>
      <c r="I195" s="10">
        <f>F195*G195</f>
        <v>18</v>
      </c>
      <c r="J195" s="13">
        <v>3</v>
      </c>
      <c r="K195" s="11">
        <f>C198-E198</f>
        <v>23</v>
      </c>
      <c r="L195" s="2"/>
      <c r="M195" s="11">
        <v>7</v>
      </c>
      <c r="N195" s="21"/>
      <c r="O195" s="11">
        <v>5</v>
      </c>
      <c r="P195" s="22">
        <f>1+((M195+N195+O195)/100)</f>
        <v>1.12</v>
      </c>
      <c r="Q195" s="21">
        <f>I195*J195*K195*P195</f>
        <v>1391.0400000000002</v>
      </c>
    </row>
    <row r="196" spans="1:17" ht="15" customHeight="1">
      <c r="A196" s="40"/>
      <c r="B196" s="5" t="s">
        <v>48</v>
      </c>
      <c r="C196" s="2" t="s">
        <v>33</v>
      </c>
      <c r="D196" s="16">
        <v>39</v>
      </c>
      <c r="E196" s="16">
        <v>1</v>
      </c>
      <c r="F196" s="10">
        <f>D196*E196</f>
        <v>39</v>
      </c>
      <c r="G196" s="4">
        <v>1</v>
      </c>
      <c r="H196" s="3"/>
      <c r="I196" s="10">
        <f>F196*G196</f>
        <v>39</v>
      </c>
      <c r="J196" s="13">
        <v>0.4</v>
      </c>
      <c r="K196" s="30">
        <f>C198-G198</f>
        <v>15.76</v>
      </c>
      <c r="L196" s="2"/>
      <c r="M196" s="11">
        <v>7</v>
      </c>
      <c r="N196" s="2"/>
      <c r="O196" s="11"/>
      <c r="P196" s="22">
        <f>1+((M196+N196+O196)/100)</f>
        <v>1.07</v>
      </c>
      <c r="Q196" s="21">
        <f>I196*J196*K196*P196</f>
        <v>263.06592000000006</v>
      </c>
    </row>
    <row r="197" spans="1:17" ht="15" customHeight="1">
      <c r="A197" s="41"/>
      <c r="B197" s="5" t="s">
        <v>34</v>
      </c>
      <c r="C197" s="2" t="s">
        <v>33</v>
      </c>
      <c r="D197" s="41"/>
      <c r="E197" s="41"/>
      <c r="F197" s="41"/>
      <c r="G197" s="41"/>
      <c r="H197" s="41"/>
      <c r="I197" s="41"/>
      <c r="J197" s="41"/>
      <c r="K197" s="11">
        <f>C198-E198</f>
        <v>23</v>
      </c>
      <c r="L197" s="35"/>
      <c r="M197" s="11">
        <v>7</v>
      </c>
      <c r="N197" s="2"/>
      <c r="O197" s="11">
        <v>5</v>
      </c>
      <c r="P197" s="22">
        <f>1+((M197+N197+O197)/100)</f>
        <v>1.12</v>
      </c>
      <c r="Q197" s="21">
        <f>Q198-SUM(Q194:Q196)</f>
        <v>1475.3740799999996</v>
      </c>
    </row>
    <row r="198" spans="1:17" ht="15" customHeight="1">
      <c r="A198" s="41"/>
      <c r="B198" s="29" t="s">
        <v>35</v>
      </c>
      <c r="C198" s="27">
        <v>20</v>
      </c>
      <c r="D198" s="6" t="s">
        <v>38</v>
      </c>
      <c r="E198" s="27">
        <v>-3</v>
      </c>
      <c r="F198" s="5" t="s">
        <v>45</v>
      </c>
      <c r="G198" s="21">
        <f>0.83*E198+6.73</f>
        <v>4.24</v>
      </c>
      <c r="H198" s="16"/>
      <c r="I198" s="4"/>
      <c r="J198" s="2"/>
      <c r="K198" s="11"/>
      <c r="L198" s="42" t="s">
        <v>55</v>
      </c>
      <c r="M198" s="42"/>
      <c r="N198" s="42"/>
      <c r="O198" s="42"/>
      <c r="P198" s="42"/>
      <c r="Q198" s="31">
        <v>3825</v>
      </c>
    </row>
    <row r="199" spans="1:17" ht="15" customHeight="1">
      <c r="A199" s="41"/>
      <c r="B199" s="5" t="s">
        <v>46</v>
      </c>
      <c r="C199" s="21">
        <f>0.56*E198+13.6</f>
        <v>11.92</v>
      </c>
      <c r="D199" s="5" t="s">
        <v>47</v>
      </c>
      <c r="E199" s="21">
        <f>0.33*E198+10</f>
        <v>9.01</v>
      </c>
      <c r="F199" s="31" t="s">
        <v>50</v>
      </c>
      <c r="G199" s="4">
        <v>18</v>
      </c>
      <c r="H199" s="5"/>
      <c r="I199" s="5"/>
      <c r="J199" s="2"/>
      <c r="K199" s="11"/>
      <c r="L199" s="43"/>
      <c r="M199" s="43"/>
      <c r="N199" s="43"/>
      <c r="O199" s="43"/>
      <c r="P199" s="43"/>
      <c r="Q199" s="28"/>
    </row>
    <row r="200" spans="1:17" ht="15" customHeight="1">
      <c r="A200" s="41"/>
      <c r="B200" s="44"/>
      <c r="C200" s="44"/>
      <c r="D200" s="44"/>
      <c r="E200" s="44"/>
      <c r="F200" s="44"/>
      <c r="G200" s="21"/>
      <c r="H200" s="2"/>
      <c r="I200" s="2"/>
      <c r="J200" s="2"/>
      <c r="K200" s="11"/>
      <c r="L200" s="43"/>
      <c r="M200" s="43"/>
      <c r="N200" s="43"/>
      <c r="O200" s="43"/>
      <c r="P200" s="43"/>
      <c r="Q200" s="23"/>
    </row>
    <row r="201" spans="1:17" ht="15" customHeight="1">
      <c r="A201" s="41"/>
      <c r="B201" s="28"/>
      <c r="C201" s="24"/>
      <c r="D201" s="24" t="s">
        <v>60</v>
      </c>
      <c r="E201" s="24" t="s">
        <v>61</v>
      </c>
      <c r="F201" s="24" t="s">
        <v>59</v>
      </c>
      <c r="G201" s="20">
        <v>15</v>
      </c>
      <c r="H201" s="89" t="s">
        <v>65</v>
      </c>
      <c r="I201" s="90"/>
      <c r="J201" s="90"/>
      <c r="K201" s="90"/>
      <c r="L201" s="90"/>
      <c r="M201" s="90"/>
      <c r="N201" s="90"/>
      <c r="O201" s="90"/>
      <c r="P201" s="91"/>
      <c r="Q201" s="23"/>
    </row>
    <row r="203" spans="1:17" ht="15" customHeight="1">
      <c r="A203" s="6" t="s">
        <v>91</v>
      </c>
      <c r="B203" s="5" t="s">
        <v>40</v>
      </c>
      <c r="C203" s="2" t="s">
        <v>33</v>
      </c>
      <c r="D203" s="16">
        <v>2.5</v>
      </c>
      <c r="E203" s="16">
        <v>4</v>
      </c>
      <c r="F203" s="10">
        <f>D203*E203</f>
        <v>10</v>
      </c>
      <c r="G203" s="4">
        <v>1</v>
      </c>
      <c r="H203" s="7">
        <f>I204</f>
        <v>1.7600000000000002</v>
      </c>
      <c r="I203" s="10">
        <f>F203-H203</f>
        <v>8.24</v>
      </c>
      <c r="J203" s="13">
        <v>0.5</v>
      </c>
      <c r="K203" s="11">
        <f>C207-E207</f>
        <v>23</v>
      </c>
      <c r="L203" s="8"/>
      <c r="M203" s="11">
        <v>7</v>
      </c>
      <c r="N203" s="21"/>
      <c r="O203" s="11">
        <v>5</v>
      </c>
      <c r="P203" s="22">
        <f>1+((M203+N203+O203)/100)</f>
        <v>1.12</v>
      </c>
      <c r="Q203" s="21">
        <f>I203*J203*K203*P203</f>
        <v>106.13120000000002</v>
      </c>
    </row>
    <row r="204" spans="1:17" ht="15" customHeight="1">
      <c r="A204" s="40" t="s">
        <v>72</v>
      </c>
      <c r="B204" s="5" t="s">
        <v>41</v>
      </c>
      <c r="C204" s="2" t="s">
        <v>33</v>
      </c>
      <c r="D204" s="16">
        <v>0.8</v>
      </c>
      <c r="E204" s="16">
        <v>2.2</v>
      </c>
      <c r="F204" s="10">
        <f>D204*E204</f>
        <v>1.7600000000000002</v>
      </c>
      <c r="G204" s="4">
        <v>1</v>
      </c>
      <c r="H204" s="3"/>
      <c r="I204" s="10">
        <f>F204*G204</f>
        <v>1.7600000000000002</v>
      </c>
      <c r="J204" s="13">
        <v>3</v>
      </c>
      <c r="K204" s="11">
        <f>C207-E207</f>
        <v>23</v>
      </c>
      <c r="L204" s="2"/>
      <c r="M204" s="11">
        <v>7</v>
      </c>
      <c r="N204" s="21"/>
      <c r="O204" s="11">
        <v>5</v>
      </c>
      <c r="P204" s="22">
        <f>1+((M204+N204+O204)/100)</f>
        <v>1.12</v>
      </c>
      <c r="Q204" s="21">
        <f>I204*J204*K204*P204</f>
        <v>136.01280000000006</v>
      </c>
    </row>
    <row r="205" spans="1:17" ht="15" customHeight="1">
      <c r="A205" s="40"/>
      <c r="B205" s="5" t="s">
        <v>48</v>
      </c>
      <c r="C205" s="2" t="s">
        <v>33</v>
      </c>
      <c r="D205" s="16">
        <v>39</v>
      </c>
      <c r="E205" s="16">
        <v>1</v>
      </c>
      <c r="F205" s="10">
        <f>D205*E205</f>
        <v>39</v>
      </c>
      <c r="G205" s="4">
        <v>1</v>
      </c>
      <c r="H205" s="3"/>
      <c r="I205" s="10">
        <f>F205*G205</f>
        <v>39</v>
      </c>
      <c r="J205" s="13">
        <v>0.4</v>
      </c>
      <c r="K205" s="30">
        <f>C207-G207</f>
        <v>15.76</v>
      </c>
      <c r="L205" s="2"/>
      <c r="M205" s="11">
        <v>7</v>
      </c>
      <c r="N205" s="2"/>
      <c r="O205" s="11"/>
      <c r="P205" s="22">
        <f>1+((M205+N205+O205)/100)</f>
        <v>1.07</v>
      </c>
      <c r="Q205" s="21">
        <f>I205*J205*K205*P205</f>
        <v>263.06592000000006</v>
      </c>
    </row>
    <row r="206" spans="1:17" ht="15" customHeight="1">
      <c r="A206" s="41"/>
      <c r="B206" s="5" t="s">
        <v>34</v>
      </c>
      <c r="C206" s="2" t="s">
        <v>33</v>
      </c>
      <c r="D206" s="41"/>
      <c r="E206" s="41"/>
      <c r="F206" s="41"/>
      <c r="G206" s="41"/>
      <c r="H206" s="41"/>
      <c r="I206" s="41"/>
      <c r="J206" s="41"/>
      <c r="K206" s="11">
        <f>C207-E207</f>
        <v>23</v>
      </c>
      <c r="L206" s="35"/>
      <c r="M206" s="11">
        <v>7</v>
      </c>
      <c r="N206" s="2"/>
      <c r="O206" s="11">
        <v>5</v>
      </c>
      <c r="P206" s="22">
        <f>1+((M206+N206+O206)/100)</f>
        <v>1.12</v>
      </c>
      <c r="Q206" s="21">
        <f>Q207-SUM(Q203:Q205)</f>
        <v>6934.79008</v>
      </c>
    </row>
    <row r="207" spans="1:17" ht="15" customHeight="1">
      <c r="A207" s="41"/>
      <c r="B207" s="29" t="s">
        <v>35</v>
      </c>
      <c r="C207" s="27">
        <v>20</v>
      </c>
      <c r="D207" s="6" t="s">
        <v>38</v>
      </c>
      <c r="E207" s="27">
        <v>-3</v>
      </c>
      <c r="F207" s="5" t="s">
        <v>45</v>
      </c>
      <c r="G207" s="21">
        <f>0.83*E207+6.73</f>
        <v>4.24</v>
      </c>
      <c r="H207" s="16"/>
      <c r="I207" s="4"/>
      <c r="J207" s="2"/>
      <c r="K207" s="11"/>
      <c r="L207" s="42" t="s">
        <v>55</v>
      </c>
      <c r="M207" s="42"/>
      <c r="N207" s="42"/>
      <c r="O207" s="42"/>
      <c r="P207" s="42"/>
      <c r="Q207" s="31">
        <v>7440</v>
      </c>
    </row>
    <row r="208" spans="1:17" ht="15" customHeight="1">
      <c r="A208" s="41"/>
      <c r="B208" s="5" t="s">
        <v>46</v>
      </c>
      <c r="C208" s="21">
        <f>0.56*E207+13.6</f>
        <v>11.92</v>
      </c>
      <c r="D208" s="5" t="s">
        <v>47</v>
      </c>
      <c r="E208" s="21">
        <f>0.33*E207+10</f>
        <v>9.01</v>
      </c>
      <c r="F208" s="31" t="s">
        <v>50</v>
      </c>
      <c r="G208" s="4">
        <v>18</v>
      </c>
      <c r="H208" s="5"/>
      <c r="I208" s="5"/>
      <c r="J208" s="2"/>
      <c r="K208" s="11"/>
      <c r="L208" s="43"/>
      <c r="M208" s="43"/>
      <c r="N208" s="43"/>
      <c r="O208" s="43"/>
      <c r="P208" s="43"/>
      <c r="Q208" s="28"/>
    </row>
    <row r="209" spans="1:17" ht="15" customHeight="1">
      <c r="A209" s="41"/>
      <c r="B209" s="44"/>
      <c r="C209" s="44"/>
      <c r="D209" s="44"/>
      <c r="E209" s="44"/>
      <c r="F209" s="44"/>
      <c r="G209" s="21"/>
      <c r="H209" s="2"/>
      <c r="I209" s="2"/>
      <c r="J209" s="2"/>
      <c r="K209" s="11"/>
      <c r="L209" s="43"/>
      <c r="M209" s="43"/>
      <c r="N209" s="43"/>
      <c r="O209" s="43"/>
      <c r="P209" s="43"/>
      <c r="Q209" s="23"/>
    </row>
    <row r="210" spans="1:17" ht="15" customHeight="1">
      <c r="A210" s="41"/>
      <c r="B210" s="28"/>
      <c r="C210" s="24"/>
      <c r="D210" s="24" t="s">
        <v>60</v>
      </c>
      <c r="E210" s="24" t="s">
        <v>61</v>
      </c>
      <c r="F210" s="24" t="s">
        <v>59</v>
      </c>
      <c r="G210" s="20">
        <v>15</v>
      </c>
      <c r="H210" s="89" t="s">
        <v>73</v>
      </c>
      <c r="I210" s="90"/>
      <c r="J210" s="90"/>
      <c r="K210" s="90"/>
      <c r="L210" s="90"/>
      <c r="M210" s="90"/>
      <c r="N210" s="90"/>
      <c r="O210" s="90"/>
      <c r="P210" s="91"/>
      <c r="Q210" s="23"/>
    </row>
    <row r="212" spans="1:17" ht="15" customHeight="1">
      <c r="A212" s="6" t="s">
        <v>92</v>
      </c>
      <c r="B212" s="5" t="s">
        <v>40</v>
      </c>
      <c r="C212" s="2" t="s">
        <v>33</v>
      </c>
      <c r="D212" s="16">
        <v>24</v>
      </c>
      <c r="E212" s="16">
        <v>4</v>
      </c>
      <c r="F212" s="10">
        <f>D212*E212</f>
        <v>96</v>
      </c>
      <c r="G212" s="4">
        <v>1</v>
      </c>
      <c r="H212" s="7">
        <f>I213</f>
        <v>72</v>
      </c>
      <c r="I212" s="10">
        <f>F212-H212</f>
        <v>24</v>
      </c>
      <c r="J212" s="13">
        <v>0.5</v>
      </c>
      <c r="K212" s="11">
        <f>C216-E216</f>
        <v>23</v>
      </c>
      <c r="L212" s="8"/>
      <c r="M212" s="11">
        <v>7</v>
      </c>
      <c r="N212" s="21"/>
      <c r="O212" s="11">
        <v>5</v>
      </c>
      <c r="P212" s="22">
        <f>1+((M212+N212+O212)/100)</f>
        <v>1.12</v>
      </c>
      <c r="Q212" s="21">
        <f>I212*J212*K212*P212</f>
        <v>309.12</v>
      </c>
    </row>
    <row r="213" spans="1:17" ht="15" customHeight="1">
      <c r="A213" s="40" t="s">
        <v>56</v>
      </c>
      <c r="B213" s="5" t="s">
        <v>41</v>
      </c>
      <c r="C213" s="2" t="s">
        <v>33</v>
      </c>
      <c r="D213" s="16">
        <v>24</v>
      </c>
      <c r="E213" s="16">
        <v>3</v>
      </c>
      <c r="F213" s="10">
        <f>D213*E213</f>
        <v>72</v>
      </c>
      <c r="G213" s="4">
        <v>1</v>
      </c>
      <c r="H213" s="3"/>
      <c r="I213" s="10">
        <f>F213*G213</f>
        <v>72</v>
      </c>
      <c r="J213" s="13">
        <v>3</v>
      </c>
      <c r="K213" s="11">
        <f>C216-E216</f>
        <v>23</v>
      </c>
      <c r="L213" s="2"/>
      <c r="M213" s="11">
        <v>7</v>
      </c>
      <c r="N213" s="21"/>
      <c r="O213" s="11">
        <v>5</v>
      </c>
      <c r="P213" s="22">
        <f>1+((M213+N213+O213)/100)</f>
        <v>1.12</v>
      </c>
      <c r="Q213" s="21">
        <f>I213*J213*K213*P213</f>
        <v>5564.160000000001</v>
      </c>
    </row>
    <row r="214" spans="1:17" ht="15" customHeight="1">
      <c r="A214" s="40"/>
      <c r="B214" s="5" t="s">
        <v>48</v>
      </c>
      <c r="C214" s="2" t="s">
        <v>33</v>
      </c>
      <c r="D214" s="16">
        <v>83</v>
      </c>
      <c r="E214" s="16">
        <v>1</v>
      </c>
      <c r="F214" s="10">
        <f>D214*E214</f>
        <v>83</v>
      </c>
      <c r="G214" s="4">
        <v>1</v>
      </c>
      <c r="H214" s="3"/>
      <c r="I214" s="10">
        <f>F214*G214</f>
        <v>83</v>
      </c>
      <c r="J214" s="13">
        <v>0.4</v>
      </c>
      <c r="K214" s="30">
        <f>C216-G216</f>
        <v>15.76</v>
      </c>
      <c r="L214" s="2"/>
      <c r="M214" s="11">
        <v>7</v>
      </c>
      <c r="N214" s="2"/>
      <c r="O214" s="11"/>
      <c r="P214" s="22">
        <f>1+((M214+N214+O214)/100)</f>
        <v>1.07</v>
      </c>
      <c r="Q214" s="21">
        <f>I214*J214*K214*P214</f>
        <v>559.8582400000001</v>
      </c>
    </row>
    <row r="215" spans="1:17" ht="15" customHeight="1">
      <c r="A215" s="41"/>
      <c r="B215" s="5" t="s">
        <v>34</v>
      </c>
      <c r="C215" s="2" t="s">
        <v>33</v>
      </c>
      <c r="D215" s="41"/>
      <c r="E215" s="41"/>
      <c r="F215" s="41"/>
      <c r="G215" s="41"/>
      <c r="H215" s="41"/>
      <c r="I215" s="41"/>
      <c r="J215" s="41"/>
      <c r="K215" s="11">
        <f>C216-E216</f>
        <v>23</v>
      </c>
      <c r="L215" s="35"/>
      <c r="M215" s="11">
        <v>7</v>
      </c>
      <c r="N215" s="2"/>
      <c r="O215" s="11">
        <v>5</v>
      </c>
      <c r="P215" s="22">
        <f>1+((M215+N215+O215)/100)</f>
        <v>1.12</v>
      </c>
      <c r="Q215" s="21">
        <f>Q216-SUM(Q212:Q214)</f>
        <v>9356.86176</v>
      </c>
    </row>
    <row r="216" spans="1:17" ht="15" customHeight="1">
      <c r="A216" s="41"/>
      <c r="B216" s="29" t="s">
        <v>35</v>
      </c>
      <c r="C216" s="27">
        <v>20</v>
      </c>
      <c r="D216" s="6" t="s">
        <v>38</v>
      </c>
      <c r="E216" s="27">
        <v>-3</v>
      </c>
      <c r="F216" s="5" t="s">
        <v>45</v>
      </c>
      <c r="G216" s="21">
        <f>0.83*E216+6.73</f>
        <v>4.24</v>
      </c>
      <c r="H216" s="16"/>
      <c r="I216" s="4"/>
      <c r="J216" s="2"/>
      <c r="K216" s="11"/>
      <c r="L216" s="42" t="s">
        <v>55</v>
      </c>
      <c r="M216" s="42"/>
      <c r="N216" s="42"/>
      <c r="O216" s="42"/>
      <c r="P216" s="42"/>
      <c r="Q216" s="31">
        <v>15790</v>
      </c>
    </row>
    <row r="217" spans="1:17" ht="15" customHeight="1">
      <c r="A217" s="41"/>
      <c r="B217" s="5" t="s">
        <v>46</v>
      </c>
      <c r="C217" s="21">
        <f>0.56*E216+13.6</f>
        <v>11.92</v>
      </c>
      <c r="D217" s="5" t="s">
        <v>47</v>
      </c>
      <c r="E217" s="21">
        <f>0.33*E216+10</f>
        <v>9.01</v>
      </c>
      <c r="F217" s="31" t="s">
        <v>50</v>
      </c>
      <c r="G217" s="4">
        <v>18</v>
      </c>
      <c r="H217" s="5"/>
      <c r="I217" s="5"/>
      <c r="J217" s="2"/>
      <c r="K217" s="11"/>
      <c r="L217" s="43"/>
      <c r="M217" s="43"/>
      <c r="N217" s="43"/>
      <c r="O217" s="43"/>
      <c r="P217" s="43"/>
      <c r="Q217" s="28"/>
    </row>
    <row r="218" spans="1:17" ht="15" customHeight="1">
      <c r="A218" s="41"/>
      <c r="B218" s="44"/>
      <c r="C218" s="44"/>
      <c r="D218" s="44"/>
      <c r="E218" s="44"/>
      <c r="F218" s="44"/>
      <c r="G218" s="21"/>
      <c r="H218" s="2"/>
      <c r="I218" s="2"/>
      <c r="J218" s="2"/>
      <c r="K218" s="11"/>
      <c r="L218" s="43"/>
      <c r="M218" s="43"/>
      <c r="N218" s="43"/>
      <c r="O218" s="43"/>
      <c r="P218" s="43"/>
      <c r="Q218" s="23"/>
    </row>
    <row r="219" spans="1:17" ht="15" customHeight="1">
      <c r="A219" s="41"/>
      <c r="B219" s="28"/>
      <c r="C219" s="24"/>
      <c r="D219" s="24" t="s">
        <v>60</v>
      </c>
      <c r="E219" s="24" t="s">
        <v>61</v>
      </c>
      <c r="F219" s="24" t="s">
        <v>59</v>
      </c>
      <c r="G219" s="20">
        <v>15</v>
      </c>
      <c r="H219" s="89" t="s">
        <v>94</v>
      </c>
      <c r="I219" s="90"/>
      <c r="J219" s="90"/>
      <c r="K219" s="90"/>
      <c r="L219" s="90"/>
      <c r="M219" s="90"/>
      <c r="N219" s="90"/>
      <c r="O219" s="90"/>
      <c r="P219" s="91"/>
      <c r="Q219" s="23"/>
    </row>
    <row r="221" spans="1:17" ht="15" customHeight="1">
      <c r="A221" s="6" t="s">
        <v>93</v>
      </c>
      <c r="B221" s="5" t="s">
        <v>40</v>
      </c>
      <c r="C221" s="2" t="s">
        <v>33</v>
      </c>
      <c r="D221" s="16">
        <v>24</v>
      </c>
      <c r="E221" s="16">
        <v>4</v>
      </c>
      <c r="F221" s="10">
        <f>D221*E221</f>
        <v>96</v>
      </c>
      <c r="G221" s="4">
        <v>1</v>
      </c>
      <c r="H221" s="7">
        <f>I222</f>
        <v>72</v>
      </c>
      <c r="I221" s="10">
        <f>F221-H221</f>
        <v>24</v>
      </c>
      <c r="J221" s="13">
        <v>0.5</v>
      </c>
      <c r="K221" s="11">
        <f>C225-E225</f>
        <v>23</v>
      </c>
      <c r="L221" s="8"/>
      <c r="M221" s="11">
        <v>7</v>
      </c>
      <c r="N221" s="21"/>
      <c r="O221" s="11">
        <v>5</v>
      </c>
      <c r="P221" s="22">
        <f>1+((M221+N221+O221)/100)</f>
        <v>1.12</v>
      </c>
      <c r="Q221" s="21">
        <f>I221*J221*K221*P221</f>
        <v>309.12</v>
      </c>
    </row>
    <row r="222" spans="1:17" ht="15" customHeight="1">
      <c r="A222" s="40" t="s">
        <v>56</v>
      </c>
      <c r="B222" s="5" t="s">
        <v>41</v>
      </c>
      <c r="C222" s="2" t="s">
        <v>33</v>
      </c>
      <c r="D222" s="16">
        <v>24</v>
      </c>
      <c r="E222" s="16">
        <v>3</v>
      </c>
      <c r="F222" s="10">
        <f>D222*E222</f>
        <v>72</v>
      </c>
      <c r="G222" s="4">
        <v>1</v>
      </c>
      <c r="H222" s="3"/>
      <c r="I222" s="10">
        <f>F222*G222</f>
        <v>72</v>
      </c>
      <c r="J222" s="13">
        <v>3</v>
      </c>
      <c r="K222" s="11">
        <f>C225-E225</f>
        <v>23</v>
      </c>
      <c r="L222" s="2"/>
      <c r="M222" s="11">
        <v>7</v>
      </c>
      <c r="N222" s="21"/>
      <c r="O222" s="11">
        <v>5</v>
      </c>
      <c r="P222" s="22">
        <f>1+((M222+N222+O222)/100)</f>
        <v>1.12</v>
      </c>
      <c r="Q222" s="21">
        <f>I222*J222*K222*P222</f>
        <v>5564.160000000001</v>
      </c>
    </row>
    <row r="223" spans="1:17" ht="15" customHeight="1">
      <c r="A223" s="40"/>
      <c r="B223" s="5" t="s">
        <v>48</v>
      </c>
      <c r="C223" s="2" t="s">
        <v>33</v>
      </c>
      <c r="D223" s="16">
        <v>92</v>
      </c>
      <c r="E223" s="16">
        <v>1</v>
      </c>
      <c r="F223" s="10">
        <f>D223*E223</f>
        <v>92</v>
      </c>
      <c r="G223" s="4">
        <v>1</v>
      </c>
      <c r="H223" s="3"/>
      <c r="I223" s="10">
        <f>F223*G223</f>
        <v>92</v>
      </c>
      <c r="J223" s="13">
        <v>0.4</v>
      </c>
      <c r="K223" s="30">
        <f>C225-G225</f>
        <v>15.76</v>
      </c>
      <c r="L223" s="2"/>
      <c r="M223" s="11">
        <v>7</v>
      </c>
      <c r="N223" s="2"/>
      <c r="O223" s="11"/>
      <c r="P223" s="22">
        <f>1+((M223+N223+O223)/100)</f>
        <v>1.07</v>
      </c>
      <c r="Q223" s="21">
        <f>I223*J223*K223*P223</f>
        <v>620.5657600000001</v>
      </c>
    </row>
    <row r="224" spans="1:17" ht="15" customHeight="1">
      <c r="A224" s="41"/>
      <c r="B224" s="5" t="s">
        <v>34</v>
      </c>
      <c r="C224" s="2" t="s">
        <v>33</v>
      </c>
      <c r="D224" s="41"/>
      <c r="E224" s="41"/>
      <c r="F224" s="41"/>
      <c r="G224" s="41"/>
      <c r="H224" s="41"/>
      <c r="I224" s="41"/>
      <c r="J224" s="41"/>
      <c r="K224" s="11">
        <f>C225-E225</f>
        <v>23</v>
      </c>
      <c r="L224" s="35"/>
      <c r="M224" s="11">
        <v>7</v>
      </c>
      <c r="N224" s="2"/>
      <c r="O224" s="11">
        <v>5</v>
      </c>
      <c r="P224" s="22">
        <f>1+((M224+N224+O224)/100)</f>
        <v>1.12</v>
      </c>
      <c r="Q224" s="21">
        <f>Q225-SUM(Q221:Q223)</f>
        <v>10006.15424</v>
      </c>
    </row>
    <row r="225" spans="1:17" ht="15" customHeight="1">
      <c r="A225" s="41"/>
      <c r="B225" s="29" t="s">
        <v>35</v>
      </c>
      <c r="C225" s="27">
        <v>20</v>
      </c>
      <c r="D225" s="6" t="s">
        <v>38</v>
      </c>
      <c r="E225" s="27">
        <v>-3</v>
      </c>
      <c r="F225" s="5" t="s">
        <v>45</v>
      </c>
      <c r="G225" s="21">
        <f>0.83*E225+6.73</f>
        <v>4.24</v>
      </c>
      <c r="H225" s="16"/>
      <c r="I225" s="4"/>
      <c r="J225" s="2"/>
      <c r="K225" s="11"/>
      <c r="L225" s="42" t="s">
        <v>55</v>
      </c>
      <c r="M225" s="42"/>
      <c r="N225" s="42"/>
      <c r="O225" s="42"/>
      <c r="P225" s="42"/>
      <c r="Q225" s="31">
        <v>16500</v>
      </c>
    </row>
    <row r="226" spans="1:17" ht="15" customHeight="1">
      <c r="A226" s="41"/>
      <c r="B226" s="5" t="s">
        <v>46</v>
      </c>
      <c r="C226" s="21">
        <f>0.56*E225+13.6</f>
        <v>11.92</v>
      </c>
      <c r="D226" s="5" t="s">
        <v>47</v>
      </c>
      <c r="E226" s="21">
        <f>0.33*E225+10</f>
        <v>9.01</v>
      </c>
      <c r="F226" s="31" t="s">
        <v>50</v>
      </c>
      <c r="G226" s="4">
        <v>18</v>
      </c>
      <c r="H226" s="5"/>
      <c r="I226" s="5"/>
      <c r="J226" s="2"/>
      <c r="K226" s="11"/>
      <c r="L226" s="43"/>
      <c r="M226" s="43"/>
      <c r="N226" s="43"/>
      <c r="O226" s="43"/>
      <c r="P226" s="43"/>
      <c r="Q226" s="28"/>
    </row>
    <row r="227" spans="1:17" ht="15" customHeight="1">
      <c r="A227" s="41"/>
      <c r="B227" s="44"/>
      <c r="C227" s="44"/>
      <c r="D227" s="44"/>
      <c r="E227" s="44"/>
      <c r="F227" s="44"/>
      <c r="G227" s="21"/>
      <c r="H227" s="2"/>
      <c r="I227" s="2"/>
      <c r="J227" s="2"/>
      <c r="K227" s="11"/>
      <c r="L227" s="43"/>
      <c r="M227" s="43"/>
      <c r="N227" s="43"/>
      <c r="O227" s="43"/>
      <c r="P227" s="43"/>
      <c r="Q227" s="23"/>
    </row>
    <row r="228" spans="1:17" ht="15" customHeight="1">
      <c r="A228" s="41"/>
      <c r="B228" s="28"/>
      <c r="C228" s="24"/>
      <c r="D228" s="24" t="s">
        <v>60</v>
      </c>
      <c r="E228" s="24" t="s">
        <v>61</v>
      </c>
      <c r="F228" s="24" t="s">
        <v>59</v>
      </c>
      <c r="G228" s="20">
        <v>15</v>
      </c>
      <c r="H228" s="89" t="s">
        <v>94</v>
      </c>
      <c r="I228" s="90"/>
      <c r="J228" s="90"/>
      <c r="K228" s="90"/>
      <c r="L228" s="90"/>
      <c r="M228" s="90"/>
      <c r="N228" s="90"/>
      <c r="O228" s="90"/>
      <c r="P228" s="91"/>
      <c r="Q228" s="23"/>
    </row>
  </sheetData>
  <mergeCells count="249">
    <mergeCell ref="L227:P227"/>
    <mergeCell ref="H228:P228"/>
    <mergeCell ref="L217:P217"/>
    <mergeCell ref="B218:F218"/>
    <mergeCell ref="L218:P218"/>
    <mergeCell ref="H219:P219"/>
    <mergeCell ref="L208:P208"/>
    <mergeCell ref="B209:F209"/>
    <mergeCell ref="L209:P209"/>
    <mergeCell ref="H210:P210"/>
    <mergeCell ref="A195:A201"/>
    <mergeCell ref="D197:J197"/>
    <mergeCell ref="L198:P198"/>
    <mergeCell ref="L199:P199"/>
    <mergeCell ref="B200:F200"/>
    <mergeCell ref="L200:P200"/>
    <mergeCell ref="H201:P201"/>
    <mergeCell ref="A187:A192"/>
    <mergeCell ref="D188:J188"/>
    <mergeCell ref="L189:P189"/>
    <mergeCell ref="L190:P190"/>
    <mergeCell ref="B191:F191"/>
    <mergeCell ref="L191:P191"/>
    <mergeCell ref="H192:P192"/>
    <mergeCell ref="A179:A184"/>
    <mergeCell ref="D180:J180"/>
    <mergeCell ref="L181:P181"/>
    <mergeCell ref="L182:P182"/>
    <mergeCell ref="B183:F183"/>
    <mergeCell ref="L183:P183"/>
    <mergeCell ref="H184:P184"/>
    <mergeCell ref="A163:A168"/>
    <mergeCell ref="D164:J164"/>
    <mergeCell ref="L165:P165"/>
    <mergeCell ref="L166:P166"/>
    <mergeCell ref="B167:F167"/>
    <mergeCell ref="L167:P167"/>
    <mergeCell ref="H168:P168"/>
    <mergeCell ref="A155:A160"/>
    <mergeCell ref="D156:J156"/>
    <mergeCell ref="L157:P157"/>
    <mergeCell ref="L158:P158"/>
    <mergeCell ref="B159:F159"/>
    <mergeCell ref="L159:P159"/>
    <mergeCell ref="H160:P160"/>
    <mergeCell ref="L143:P143"/>
    <mergeCell ref="H144:P144"/>
    <mergeCell ref="A147:A152"/>
    <mergeCell ref="D148:J148"/>
    <mergeCell ref="L149:P149"/>
    <mergeCell ref="L150:P150"/>
    <mergeCell ref="B151:F151"/>
    <mergeCell ref="L151:P151"/>
    <mergeCell ref="H152:P152"/>
    <mergeCell ref="D132:J132"/>
    <mergeCell ref="B135:F135"/>
    <mergeCell ref="L135:P135"/>
    <mergeCell ref="H136:P136"/>
    <mergeCell ref="L141:P141"/>
    <mergeCell ref="L142:P142"/>
    <mergeCell ref="A139:A144"/>
    <mergeCell ref="D140:J140"/>
    <mergeCell ref="B143:F143"/>
    <mergeCell ref="L133:P133"/>
    <mergeCell ref="L134:P134"/>
    <mergeCell ref="A131:A136"/>
    <mergeCell ref="A171:A176"/>
    <mergeCell ref="D172:J172"/>
    <mergeCell ref="L173:P173"/>
    <mergeCell ref="L174:P174"/>
    <mergeCell ref="B175:F175"/>
    <mergeCell ref="L175:P175"/>
    <mergeCell ref="H176:P176"/>
    <mergeCell ref="A114:A119"/>
    <mergeCell ref="D115:J115"/>
    <mergeCell ref="L116:P116"/>
    <mergeCell ref="L117:P117"/>
    <mergeCell ref="B118:F118"/>
    <mergeCell ref="L118:P118"/>
    <mergeCell ref="H119:P119"/>
    <mergeCell ref="A123:A128"/>
    <mergeCell ref="D124:J124"/>
    <mergeCell ref="L125:P125"/>
    <mergeCell ref="L126:P126"/>
    <mergeCell ref="B127:F127"/>
    <mergeCell ref="L127:P127"/>
    <mergeCell ref="H128:P128"/>
    <mergeCell ref="A76:A82"/>
    <mergeCell ref="D78:J78"/>
    <mergeCell ref="L79:P79"/>
    <mergeCell ref="L80:P80"/>
    <mergeCell ref="B81:F81"/>
    <mergeCell ref="L81:P81"/>
    <mergeCell ref="H82:P82"/>
    <mergeCell ref="A68:A73"/>
    <mergeCell ref="D69:J69"/>
    <mergeCell ref="L70:P70"/>
    <mergeCell ref="L71:P71"/>
    <mergeCell ref="B72:F72"/>
    <mergeCell ref="L72:P72"/>
    <mergeCell ref="H73:P73"/>
    <mergeCell ref="A213:A219"/>
    <mergeCell ref="D215:J215"/>
    <mergeCell ref="L216:P216"/>
    <mergeCell ref="A204:A210"/>
    <mergeCell ref="D206:J206"/>
    <mergeCell ref="L207:P207"/>
    <mergeCell ref="A106:A111"/>
    <mergeCell ref="D107:J107"/>
    <mergeCell ref="L108:P108"/>
    <mergeCell ref="L109:P109"/>
    <mergeCell ref="B110:F110"/>
    <mergeCell ref="L110:P110"/>
    <mergeCell ref="H111:P111"/>
    <mergeCell ref="A59:A65"/>
    <mergeCell ref="D61:J61"/>
    <mergeCell ref="L62:P62"/>
    <mergeCell ref="L63:P63"/>
    <mergeCell ref="B64:F64"/>
    <mergeCell ref="L64:P64"/>
    <mergeCell ref="H65:P65"/>
    <mergeCell ref="A50:A56"/>
    <mergeCell ref="D52:J52"/>
    <mergeCell ref="L53:P53"/>
    <mergeCell ref="L54:P54"/>
    <mergeCell ref="B55:F55"/>
    <mergeCell ref="L55:P55"/>
    <mergeCell ref="H56:P56"/>
    <mergeCell ref="A41:A47"/>
    <mergeCell ref="D43:J43"/>
    <mergeCell ref="L44:P44"/>
    <mergeCell ref="L45:P45"/>
    <mergeCell ref="B46:F46"/>
    <mergeCell ref="L46:P46"/>
    <mergeCell ref="H47:P47"/>
    <mergeCell ref="A32:A38"/>
    <mergeCell ref="D34:J34"/>
    <mergeCell ref="L35:P35"/>
    <mergeCell ref="L36:P36"/>
    <mergeCell ref="B37:F37"/>
    <mergeCell ref="L37:P37"/>
    <mergeCell ref="H38:P38"/>
    <mergeCell ref="A23:A29"/>
    <mergeCell ref="D25:J25"/>
    <mergeCell ref="L26:P26"/>
    <mergeCell ref="L27:P27"/>
    <mergeCell ref="B28:F28"/>
    <mergeCell ref="L28:P28"/>
    <mergeCell ref="H29:P29"/>
    <mergeCell ref="A222:A228"/>
    <mergeCell ref="D224:J224"/>
    <mergeCell ref="L225:P225"/>
    <mergeCell ref="L226:P226"/>
    <mergeCell ref="B227:F227"/>
    <mergeCell ref="N95:N96"/>
    <mergeCell ref="O95:O96"/>
    <mergeCell ref="P95:P96"/>
    <mergeCell ref="A98:A103"/>
    <mergeCell ref="D99:J99"/>
    <mergeCell ref="L100:P100"/>
    <mergeCell ref="L101:P101"/>
    <mergeCell ref="B102:F102"/>
    <mergeCell ref="L102:P102"/>
    <mergeCell ref="H103:P103"/>
    <mergeCell ref="H95:H96"/>
    <mergeCell ref="I95:I96"/>
    <mergeCell ref="K95:K96"/>
    <mergeCell ref="M95:M96"/>
    <mergeCell ref="N90:N94"/>
    <mergeCell ref="O90:O94"/>
    <mergeCell ref="P90:P94"/>
    <mergeCell ref="A95:A96"/>
    <mergeCell ref="B95:B96"/>
    <mergeCell ref="C95:C96"/>
    <mergeCell ref="D95:D96"/>
    <mergeCell ref="E95:E96"/>
    <mergeCell ref="F95:F96"/>
    <mergeCell ref="G95:G96"/>
    <mergeCell ref="J90:J94"/>
    <mergeCell ref="K90:K94"/>
    <mergeCell ref="L90:L94"/>
    <mergeCell ref="M90:M94"/>
    <mergeCell ref="Q89:Q94"/>
    <mergeCell ref="A90:A94"/>
    <mergeCell ref="B90:B94"/>
    <mergeCell ref="C90:C94"/>
    <mergeCell ref="D90:D94"/>
    <mergeCell ref="E90:E94"/>
    <mergeCell ref="F90:F94"/>
    <mergeCell ref="G90:G94"/>
    <mergeCell ref="H90:H94"/>
    <mergeCell ref="I90:I94"/>
    <mergeCell ref="A89:C89"/>
    <mergeCell ref="D89:H89"/>
    <mergeCell ref="I89:L89"/>
    <mergeCell ref="M89:P89"/>
    <mergeCell ref="A86:M87"/>
    <mergeCell ref="N86:P86"/>
    <mergeCell ref="N87:P87"/>
    <mergeCell ref="A88:M88"/>
    <mergeCell ref="N88:P88"/>
    <mergeCell ref="P11:P12"/>
    <mergeCell ref="A14:A20"/>
    <mergeCell ref="D16:J16"/>
    <mergeCell ref="L17:P17"/>
    <mergeCell ref="L18:P18"/>
    <mergeCell ref="B19:F19"/>
    <mergeCell ref="L19:P19"/>
    <mergeCell ref="H20:P20"/>
    <mergeCell ref="K11:K12"/>
    <mergeCell ref="M11:M12"/>
    <mergeCell ref="N11:N12"/>
    <mergeCell ref="O11:O12"/>
    <mergeCell ref="P6:P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L6:L10"/>
    <mergeCell ref="M6:M10"/>
    <mergeCell ref="N6:N10"/>
    <mergeCell ref="O6:O10"/>
    <mergeCell ref="H6:H10"/>
    <mergeCell ref="I6:I10"/>
    <mergeCell ref="J6:J10"/>
    <mergeCell ref="K6:K10"/>
    <mergeCell ref="I5:L5"/>
    <mergeCell ref="M5:P5"/>
    <mergeCell ref="Q5:Q10"/>
    <mergeCell ref="A6:A10"/>
    <mergeCell ref="B6:B10"/>
    <mergeCell ref="C6:C10"/>
    <mergeCell ref="D6:D10"/>
    <mergeCell ref="E6:E10"/>
    <mergeCell ref="F6:F10"/>
    <mergeCell ref="G6:G10"/>
    <mergeCell ref="A1:Q1"/>
    <mergeCell ref="A2:M3"/>
    <mergeCell ref="N2:P2"/>
    <mergeCell ref="N3:P3"/>
    <mergeCell ref="A4:M4"/>
    <mergeCell ref="N4:P4"/>
    <mergeCell ref="A5:C5"/>
    <mergeCell ref="D5:H5"/>
  </mergeCells>
  <printOptions horizontalCentered="1"/>
  <pageMargins left="0.3937007874015748" right="0.1968503937007874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Fahri</dc:creator>
  <cp:keywords/>
  <dc:description/>
  <cp:lastModifiedBy>PC</cp:lastModifiedBy>
  <cp:lastPrinted>2006-09-06T18:52:38Z</cp:lastPrinted>
  <dcterms:created xsi:type="dcterms:W3CDTF">2004-01-14T16:08:12Z</dcterms:created>
  <dcterms:modified xsi:type="dcterms:W3CDTF">2008-04-20T19:59:04Z</dcterms:modified>
  <cp:category/>
  <cp:version/>
  <cp:contentType/>
  <cp:contentStatus/>
</cp:coreProperties>
</file>