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94" i="1"/>
  <c r="H88"/>
  <c r="E90"/>
  <c r="H84"/>
  <c r="E84"/>
  <c r="H73"/>
  <c r="H68"/>
  <c r="F68"/>
  <c r="E68"/>
  <c r="D69"/>
  <c r="D68"/>
  <c r="B69"/>
  <c r="B68"/>
  <c r="G61"/>
  <c r="F61"/>
  <c r="E63"/>
  <c r="D63"/>
  <c r="C64"/>
  <c r="C63"/>
  <c r="B62"/>
  <c r="G54"/>
  <c r="F54"/>
  <c r="E56"/>
  <c r="D56"/>
  <c r="C57"/>
  <c r="C56"/>
  <c r="B55"/>
  <c r="G47"/>
  <c r="F47"/>
  <c r="E49"/>
  <c r="D49"/>
  <c r="C50"/>
  <c r="C49"/>
  <c r="G40"/>
  <c r="F40"/>
  <c r="E42"/>
  <c r="D42"/>
  <c r="C43"/>
  <c r="C42"/>
  <c r="G33"/>
  <c r="F33"/>
  <c r="E35"/>
  <c r="D35"/>
  <c r="C36"/>
  <c r="C35"/>
  <c r="D6"/>
  <c r="H19" s="1"/>
  <c r="G26"/>
  <c r="F26"/>
  <c r="E28"/>
  <c r="D28"/>
  <c r="C29"/>
  <c r="C28"/>
  <c r="B26"/>
  <c r="F19"/>
  <c r="E21"/>
  <c r="D21"/>
  <c r="D19"/>
  <c r="C22"/>
  <c r="C21"/>
  <c r="B19"/>
  <c r="G62"/>
  <c r="G55"/>
  <c r="G48"/>
  <c r="G41"/>
  <c r="G34"/>
  <c r="G27"/>
  <c r="B9"/>
  <c r="D34" s="1"/>
  <c r="B84" l="1"/>
  <c r="E88"/>
  <c r="G19"/>
  <c r="C26"/>
  <c r="B77"/>
  <c r="B88"/>
  <c r="E89"/>
  <c r="H94"/>
  <c r="C20"/>
  <c r="D20"/>
  <c r="B33"/>
  <c r="E33"/>
  <c r="B40"/>
  <c r="D41"/>
  <c r="C54"/>
  <c r="H54"/>
  <c r="D54"/>
  <c r="E73"/>
  <c r="C19"/>
  <c r="E19"/>
  <c r="D26"/>
  <c r="E40"/>
  <c r="B47"/>
  <c r="E47"/>
  <c r="B54"/>
  <c r="C41"/>
  <c r="C34"/>
  <c r="C48"/>
  <c r="D48"/>
  <c r="C27"/>
  <c r="D27"/>
  <c r="C33"/>
  <c r="D33"/>
  <c r="E34"/>
  <c r="H33"/>
  <c r="C47"/>
  <c r="D47"/>
  <c r="E48"/>
  <c r="H47"/>
  <c r="C55"/>
  <c r="D55"/>
  <c r="B61"/>
  <c r="E55"/>
  <c r="C62"/>
  <c r="D62"/>
  <c r="E20"/>
  <c r="E27"/>
  <c r="C40"/>
  <c r="D40"/>
  <c r="E41"/>
  <c r="H40"/>
  <c r="E54"/>
  <c r="C61"/>
  <c r="D61"/>
  <c r="E62"/>
  <c r="H61"/>
  <c r="B73"/>
  <c r="E61"/>
  <c r="H26"/>
  <c r="E26"/>
</calcChain>
</file>

<file path=xl/sharedStrings.xml><?xml version="1.0" encoding="utf-8"?>
<sst xmlns="http://schemas.openxmlformats.org/spreadsheetml/2006/main" count="177" uniqueCount="86">
  <si>
    <t>OTOPARKLAR</t>
  </si>
  <si>
    <t>SIĞINAKLAR</t>
  </si>
  <si>
    <t>JENERATÖR ODASI</t>
  </si>
  <si>
    <t>ELEKTRİK PANO ODASI</t>
  </si>
  <si>
    <t>KAZAN DAİRESİ</t>
  </si>
  <si>
    <t>YAĞMURLAMA SİSTEMİ</t>
  </si>
  <si>
    <t>İTFAİYE SU VERME AĞZI</t>
  </si>
  <si>
    <t>İTFAİYE SU ALMA AĞZI</t>
  </si>
  <si>
    <t>YANGIN DOLABI</t>
  </si>
  <si>
    <t>HİDRANT</t>
  </si>
  <si>
    <t>DUMAN TAHLİYE</t>
  </si>
  <si>
    <t>KONUT (rezidans)</t>
  </si>
  <si>
    <t>TİCARET AMAÇLI BİNALAR (Market,Mağaza,Hal,AVM,Çarşı..)</t>
  </si>
  <si>
    <t xml:space="preserve">DEPO </t>
  </si>
  <si>
    <t>NOT</t>
  </si>
  <si>
    <t>MERDİVEN  BASINÇLANDIRMA</t>
  </si>
  <si>
    <t>6-Bina  Yüksekliği-Saçak</t>
  </si>
  <si>
    <t xml:space="preserve">YAPI YÜK. &gt; 30,50 MT,             
BİNA YÜK.&gt; 21,50 MT, 
KAPALI KULLANIM 
ALANI &gt;1000 M2,    </t>
  </si>
  <si>
    <t>BÜRO BİNALARI
(Ofis,Muaynehane,Banka)</t>
  </si>
  <si>
    <t>TOPLANMA AMAÇLI BİNALAR   
(Yeme-içme,Eğlance Yerleri,Müze,
Kültür,Merkezi,Sinema,Tiyatro,
İbadethane,Spor,Alanlar,Terminal,
Gar,Liman,Havaalanı)</t>
  </si>
  <si>
    <t>KONAKLAMA AMAÇLI 
BİNALAR 
(Otel, Motel,Tatil köyü,Termal Tesis,Pansiyon,Yurt)</t>
  </si>
  <si>
    <t>KURUMSAL BİNALAR 
(Eğitim,Sağlık,Tes.,Reh.Merk,
Huzuerevi,Tutukevi)</t>
  </si>
  <si>
    <t xml:space="preserve"> ENDÜSTRİYEL YAPILAR
(Fabrika,Sanayi,Konf.)</t>
  </si>
  <si>
    <t>Sonuç:( )Gerekir
              ( )Gerekmez</t>
  </si>
  <si>
    <t>Sonuç:( )Gerekir
             ( )Gerekmez</t>
  </si>
  <si>
    <t>YANGINDAN KORUNMA TESİSATI GEREKLİLİK TABLOSU-MEKANİK-GENEL</t>
  </si>
  <si>
    <t xml:space="preserve">Tüm binalar en üst-saçak 
kotu-dg </t>
  </si>
  <si>
    <t xml:space="preserve">Tüm bodrumlar en alt kot-dg </t>
  </si>
  <si>
    <t xml:space="preserve">2-Cephe Genişliği-dg  </t>
  </si>
  <si>
    <t xml:space="preserve">3-Tüm Bina Oturum 
Alanı-dg </t>
  </si>
  <si>
    <t>1-Tüm Bina Yapı 
Yüksekliği-</t>
  </si>
  <si>
    <t xml:space="preserve">4--Bina Kapalı Kull.
Alanı-dg </t>
  </si>
  <si>
    <t xml:space="preserve">5--Bina Normal 
Kat Alanı-dg </t>
  </si>
  <si>
    <t xml:space="preserve">7--Bina Otopark Alanları 
Toplamı-dg </t>
  </si>
  <si>
    <t xml:space="preserve">8--Otopark-Araç Asansörü-Araç Sayısı-dg </t>
  </si>
  <si>
    <t xml:space="preserve">8--Bina Sığınak 
Alanı-dg </t>
  </si>
  <si>
    <t xml:space="preserve">9--BinaTaban Alanları 
Toplamı-dg </t>
  </si>
  <si>
    <t xml:space="preserve">10--BinaToplam  
İnşaat Alanı-dg </t>
  </si>
  <si>
    <t xml:space="preserve">11--Merdiven 
Kova Yüks.-dg </t>
  </si>
  <si>
    <t xml:space="preserve">14--Bina BK Depo 
Alanı-dg </t>
  </si>
  <si>
    <t xml:space="preserve">13--Bina Kazan 
Dairesi Alanı-dg </t>
  </si>
  <si>
    <t>13--Bina Kazan 
Kapasitesi-kw-</t>
  </si>
  <si>
    <t xml:space="preserve">12-Bodrum 
Kat Sayısı-dg </t>
  </si>
  <si>
    <t>DEĞER GİRİŞİ</t>
  </si>
  <si>
    <t>OTOMATİK-SONUÇ</t>
  </si>
  <si>
    <t xml:space="preserve">
1-YAPI YÜK. &gt; 30,50 MT(h=3m-10 kat)            
2-BİNA YÜK.&gt; 21,50 MT,(h=3m-6 NK)    
 3-OTURUM ALANI &gt;1000 M2,             
4-CEPHE GENİŞLİĞİ &gt;75 MT.</t>
  </si>
  <si>
    <t xml:space="preserve">
1-YAPI YÜK. &gt; 30,50 MT,             
2-BİNA YÜK.&gt; 21,50 MT,              
3-KAT ALANI &gt;1000 M2,             </t>
  </si>
  <si>
    <r>
      <t xml:space="preserve">
Not:
1--Yandaki 3-9 satırlar arası
 1-2-3-4-5-6-7 -8-9-10-11-12-13-14  
no lu sarı hücrelere değer girişi yapılacak.Bu durumda 
Gerekir veya Gerekemez ibaresi otomatik olarak atar.
2-- </t>
    </r>
    <r>
      <rPr>
        <b/>
        <sz val="11"/>
        <color theme="1"/>
        <rFont val="Times New Roman"/>
        <family val="1"/>
        <charset val="162"/>
      </rPr>
      <t xml:space="preserve">dg </t>
    </r>
    <r>
      <rPr>
        <sz val="11"/>
        <color theme="1"/>
        <rFont val="Times New Roman"/>
        <family val="1"/>
        <charset val="162"/>
      </rPr>
      <t>=bir alt sarı hücreye değer gir
3--Sonuç kısımında yönetmelik hükmü-
otomatik-sonuç kısımı"gerekir-gerekmez
sonucu ve üstünde beyazla sonuç olarak
 yazılan kısım bulunmakta</t>
    </r>
  </si>
  <si>
    <t xml:space="preserve">
1-YAPI YÜK. &gt; 30,50 MT,             
2-BİNA YÜK.&gt; 21,50 MT, 
3-KAPALI KULLANIM 
ALANI &gt;1000 M2,    </t>
  </si>
  <si>
    <t xml:space="preserve">
1-TABAN ALANL 
TOPLAMI &gt; 5000 M2.</t>
  </si>
  <si>
    <t xml:space="preserve">
1-YAPI YÜK. &gt; 51,50 MT.
(h=3 m..17 kat)</t>
  </si>
  <si>
    <t>1-YAPI YÜK. &gt; 51,50 MT.
(h=3 m..17 kat)</t>
  </si>
  <si>
    <t>1-TOPLAM ALANI &gt; 1000 M2 , 
YANICI,PARLAYICI MADDE 
BULUNDURAN FABRİKA</t>
  </si>
  <si>
    <t>1-YAPI YÜK. &gt; 30,50 MT,            
 3-BİNA YÜK.&gt; 21,50 MT,     
3-OTURUM ALANI &gt;1000 M2,             
4-CEPHE GENİŞLİĞİ &gt;75 MT.</t>
  </si>
  <si>
    <t xml:space="preserve">1-YAPI YÜK. &gt; 30,50 MT,             
2-BİNA YÜK.&gt; 21,50 MT,             
3- KAT ALANI &gt;1000 M2,             </t>
  </si>
  <si>
    <t xml:space="preserve">1-YAPI YÜK. &gt; 30,50 MT,             
2-BİNA YÜK.&gt; 21,50 MT, 
3-KAPALI KULLANIM 
ALANI &gt;1000 M2,    </t>
  </si>
  <si>
    <t>1-TABAN ALANLARININ 
TOPLAMI &gt; 5000 M2.</t>
  </si>
  <si>
    <t>1-MERDİVEN KOVA 
YÜKSEKLİĞİ &gt; 30,50 MT.,
2- BODRUM KAT SAYISI  &gt; 4</t>
  </si>
  <si>
    <t>1-YAPI YÜK. &gt; 51,50 MT.</t>
  </si>
  <si>
    <t xml:space="preserve">1-YAPI YÜK. &gt; 21,50 MT.
</t>
  </si>
  <si>
    <t>1-YAPI YÜK. &gt; 30,50 MT,             
2-BİNA YÜK.&gt; 21,50 MT,    
3- OTURUM ALANI &gt;1000 M2,            
4- CEPHE GENİŞLİĞİ &gt;75 MT.</t>
  </si>
  <si>
    <t xml:space="preserve">1-YAPI YÜK. &gt; 30,50 MT,             
2-BİNA YÜK.&gt; 21,50 MT,              
3-KAT ALANI &gt;1000 M2,             </t>
  </si>
  <si>
    <t>1-MERDİVEN KOVA 
YÜKSEKLİĞİ &gt; 30,50 MT.,
 2-BODRUM KAT SAYISI  &gt; 4</t>
  </si>
  <si>
    <t>1-YAPI YÜK. &gt; 30,50 MT.</t>
  </si>
  <si>
    <t>1-YAPI YÜK. &gt; 30,50 MT,             
2-BİNA YÜK.&gt; 21,50 MT,     
3-OTURUM ALANI &gt;1000 M2,             
4-CEPHE GENİŞLİĞİ &gt;75 MT.</t>
  </si>
  <si>
    <t xml:space="preserve">1-YAPI YÜK.&gt; 30,50 MT.
(h=3m-10 kat) </t>
  </si>
  <si>
    <t xml:space="preserve">1-YAPI YÜK. &gt; 30,50 MT,            
 2-BİNA YÜK.&gt; 21,50 MT, 
3-KAPALI KULLANIM 
ALANI &gt;1000 M2,    </t>
  </si>
  <si>
    <t>1-MERDİVEN KOVA 
YÜKSEKLİĞİ &gt; 30,50 MT., 
2-BODRUM KAT SAYISI  &gt; 4</t>
  </si>
  <si>
    <t xml:space="preserve">1-YAPI YÜK.&gt; 30,50 MT.                                   2-TOPLAM İNŞ ALANI &gt; 2000 M2 </t>
  </si>
  <si>
    <t>1-YAPI YÜK. &gt; 30,50 MT,             
2-BİNA YÜK.&gt; 21,50 MT,     
3-OTURUM ALANI &gt;1000 M2,             4-CEPHE GENİŞLİĞİ &gt;75 MT.</t>
  </si>
  <si>
    <t xml:space="preserve">1-YAPI YÜK. &gt; 30,50 MT,             2-BİNA YÜK.&gt; 21,50 MT,              3-KAT ALANI &gt;1000 M2,             </t>
  </si>
  <si>
    <t>1-TABAN ALANLARININ TOPLAMI &gt; 5000 M2.</t>
  </si>
  <si>
    <t>1-MERDİVEN KOVA YÜKSEKLİĞİ &gt; 30,50 MT.,
 2-BODRUM KAT SAYISI  &gt; 4</t>
  </si>
  <si>
    <t xml:space="preserve">1-YAPI YÜK.&gt; 30,50 MT.                             2-TOPLAM  İNŞ ALANI &gt; 2000 M2  </t>
  </si>
  <si>
    <t>1-TOPLAM OTOPARK 
ALANLARI &gt; 600 M2, 
2-ARAÇ ASANSÖRÜ &gt; 10 ADET.</t>
  </si>
  <si>
    <t>1-TOPLAM  OTOPARK 
ALANLARI&gt; 600 M2, 
2-ARAÇ ASANSÖRÜ &gt; 10 Ad</t>
  </si>
  <si>
    <t xml:space="preserve">1-TOPLAM  OTOPARK 
ALANLARI&gt; 600 M2, 
</t>
  </si>
  <si>
    <t>1-TOPLAM OTOPARK 
ALANI &gt; 2000 M2.</t>
  </si>
  <si>
    <t>1-BİNADA VARSA 
UYGULANIR.</t>
  </si>
  <si>
    <t>1-SIĞINAK
ALANI  &gt; 100 M2</t>
  </si>
  <si>
    <t>1-GAZLI SÖNDÜRME 
SİSTEMİ VEYA 
ALTERNATİF.</t>
  </si>
  <si>
    <t>1-ISIL KAPASİTE
 &gt; 350 KW.</t>
  </si>
  <si>
    <t>1-KAZAN DAİRESİ
ALANI &gt; 2000 M2</t>
  </si>
  <si>
    <t>1-ALANI &gt; 2000 M2 
OLAN BODRUM KAT</t>
  </si>
  <si>
    <t>1-BODRUM KAT SAYISI 
4 TEN FAZLA OLAN 
BİNALARIN BODRUM 
KATA HİZMET VEREN
 KISIMLARI</t>
  </si>
  <si>
    <t>1-YAPI YÜKSEKLİĞİ &gt; 51,50 MT. BİNALARDA HOL, KORİDOR VE ORTAK ALANLARI.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</si>
</sst>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12" borderId="1" xfId="0" applyFont="1" applyFill="1" applyBorder="1" applyAlignment="1">
      <alignment horizontal="center" wrapText="1"/>
    </xf>
    <xf numFmtId="0" fontId="7" fillId="2" borderId="3" xfId="0" applyFont="1" applyFill="1" applyBorder="1" applyAlignment="1"/>
    <xf numFmtId="0" fontId="7" fillId="1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/>
    <xf numFmtId="0" fontId="7" fillId="14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/>
    <xf numFmtId="0" fontId="7" fillId="8" borderId="4" xfId="0" applyFont="1" applyFill="1" applyBorder="1" applyAlignment="1"/>
    <xf numFmtId="0" fontId="4" fillId="8" borderId="1" xfId="0" applyFont="1" applyFill="1" applyBorder="1"/>
    <xf numFmtId="0" fontId="4" fillId="8" borderId="1" xfId="0" applyFont="1" applyFill="1" applyBorder="1" applyAlignment="1">
      <alignment wrapText="1"/>
    </xf>
    <xf numFmtId="0" fontId="9" fillId="0" borderId="0" xfId="0" applyFont="1" applyFill="1" applyBorder="1" applyAlignment="1"/>
    <xf numFmtId="0" fontId="5" fillId="3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9" fillId="10" borderId="1" xfId="0" applyFont="1" applyFill="1" applyBorder="1" applyAlignment="1"/>
    <xf numFmtId="0" fontId="0" fillId="0" borderId="1" xfId="0" applyBorder="1" applyAlignment="1"/>
    <xf numFmtId="0" fontId="9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/>
    <xf numFmtId="0" fontId="7" fillId="12" borderId="3" xfId="0" applyFont="1" applyFill="1" applyBorder="1" applyAlignment="1"/>
    <xf numFmtId="0" fontId="7" fillId="14" borderId="2" xfId="0" applyFont="1" applyFill="1" applyBorder="1" applyAlignment="1"/>
    <xf numFmtId="0" fontId="7" fillId="14" borderId="3" xfId="0" applyFont="1" applyFill="1" applyBorder="1" applyAlignment="1"/>
    <xf numFmtId="0" fontId="5" fillId="8" borderId="2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0" borderId="0" xfId="0" applyFont="1" applyFill="1" applyBorder="1" applyAlignment="1">
      <alignment horizontal="center"/>
    </xf>
    <xf numFmtId="0" fontId="5" fillId="14" borderId="2" xfId="0" applyFont="1" applyFill="1" applyBorder="1" applyAlignment="1">
      <alignment vertical="center" wrapText="1"/>
    </xf>
    <xf numFmtId="0" fontId="5" fillId="14" borderId="3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8" borderId="2" xfId="0" applyFont="1" applyFill="1" applyBorder="1" applyAlignment="1"/>
    <xf numFmtId="0" fontId="7" fillId="8" borderId="3" xfId="0" applyFont="1" applyFill="1" applyBorder="1" applyAlignment="1"/>
    <xf numFmtId="0" fontId="5" fillId="14" borderId="4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11" borderId="2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0" fillId="12" borderId="4" xfId="0" applyFill="1" applyBorder="1" applyAlignment="1">
      <alignment vertical="center" wrapText="1"/>
    </xf>
    <xf numFmtId="0" fontId="9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selection activeCell="A5" sqref="A5:A12"/>
    </sheetView>
  </sheetViews>
  <sheetFormatPr defaultRowHeight="15"/>
  <cols>
    <col min="1" max="1" width="35.7109375" customWidth="1"/>
    <col min="2" max="2" width="27.7109375" customWidth="1"/>
    <col min="3" max="3" width="30.7109375" customWidth="1"/>
    <col min="4" max="4" width="24.85546875" customWidth="1"/>
    <col min="5" max="5" width="21.5703125" customWidth="1"/>
    <col min="6" max="6" width="25" customWidth="1"/>
    <col min="7" max="7" width="24.7109375" customWidth="1"/>
    <col min="8" max="8" width="21" customWidth="1"/>
    <col min="9" max="9" width="24.42578125" customWidth="1"/>
  </cols>
  <sheetData>
    <row r="1" spans="1:9" ht="18.75">
      <c r="A1" s="60" t="s">
        <v>25</v>
      </c>
      <c r="B1" s="60"/>
      <c r="C1" s="61"/>
      <c r="D1" s="61"/>
      <c r="E1" s="61"/>
      <c r="F1" s="61"/>
      <c r="G1" s="61"/>
      <c r="H1" s="61"/>
    </row>
    <row r="2" spans="1:9" ht="18.75">
      <c r="A2" s="40"/>
      <c r="B2" s="40"/>
      <c r="C2" s="57"/>
      <c r="D2" s="57"/>
      <c r="E2" s="6"/>
      <c r="F2" s="6"/>
      <c r="G2" s="6"/>
      <c r="H2" s="6"/>
    </row>
    <row r="3" spans="1:9" ht="18.75">
      <c r="A3" s="40"/>
      <c r="B3" s="40"/>
      <c r="C3" s="57"/>
      <c r="D3" s="57"/>
      <c r="E3" s="6"/>
      <c r="F3" s="6"/>
      <c r="G3" s="6"/>
      <c r="H3" s="6"/>
    </row>
    <row r="4" spans="1:9" ht="18.75">
      <c r="A4" s="40"/>
      <c r="B4" s="62" t="s">
        <v>43</v>
      </c>
      <c r="C4" s="63"/>
      <c r="D4" s="63"/>
      <c r="E4" s="63"/>
      <c r="F4" s="63"/>
      <c r="G4" s="63"/>
      <c r="H4" s="64"/>
    </row>
    <row r="5" spans="1:9" ht="37.5" customHeight="1">
      <c r="A5" s="77" t="s">
        <v>47</v>
      </c>
      <c r="B5" s="41" t="s">
        <v>26</v>
      </c>
      <c r="C5" s="42" t="s">
        <v>27</v>
      </c>
      <c r="D5" s="43" t="s">
        <v>30</v>
      </c>
      <c r="E5" s="44" t="s">
        <v>28</v>
      </c>
      <c r="F5" s="45" t="s">
        <v>29</v>
      </c>
      <c r="G5" s="46" t="s">
        <v>31</v>
      </c>
      <c r="H5" s="47" t="s">
        <v>32</v>
      </c>
    </row>
    <row r="6" spans="1:9" ht="22.5" customHeight="1">
      <c r="A6" s="78"/>
      <c r="B6" s="48">
        <v>60</v>
      </c>
      <c r="C6" s="49">
        <v>-12</v>
      </c>
      <c r="D6" s="50">
        <f>B6-C6</f>
        <v>72</v>
      </c>
      <c r="E6" s="49">
        <v>80</v>
      </c>
      <c r="F6" s="49">
        <v>400</v>
      </c>
      <c r="G6" s="49">
        <v>6700</v>
      </c>
      <c r="H6" s="49">
        <v>450</v>
      </c>
    </row>
    <row r="7" spans="1:9">
      <c r="A7" s="78"/>
      <c r="B7" s="51"/>
      <c r="C7" s="51"/>
      <c r="D7" s="51"/>
      <c r="E7" s="51"/>
      <c r="F7" s="51"/>
      <c r="G7" s="51"/>
      <c r="H7" s="51"/>
    </row>
    <row r="8" spans="1:9" ht="29.25">
      <c r="A8" s="78"/>
      <c r="B8" s="52" t="s">
        <v>16</v>
      </c>
      <c r="C8" s="53" t="s">
        <v>33</v>
      </c>
      <c r="D8" s="43" t="s">
        <v>34</v>
      </c>
      <c r="E8" s="46" t="s">
        <v>35</v>
      </c>
      <c r="F8" s="46" t="s">
        <v>36</v>
      </c>
      <c r="G8" s="46" t="s">
        <v>37</v>
      </c>
      <c r="H8" s="46" t="s">
        <v>38</v>
      </c>
    </row>
    <row r="9" spans="1:9" ht="27" customHeight="1">
      <c r="A9" s="78"/>
      <c r="B9" s="54">
        <f>B6</f>
        <v>60</v>
      </c>
      <c r="C9" s="49">
        <v>850</v>
      </c>
      <c r="D9" s="49">
        <v>35</v>
      </c>
      <c r="E9" s="49">
        <v>160</v>
      </c>
      <c r="F9" s="49">
        <v>5000</v>
      </c>
      <c r="G9" s="49">
        <v>6500</v>
      </c>
      <c r="H9" s="49">
        <v>65</v>
      </c>
    </row>
    <row r="10" spans="1:9">
      <c r="A10" s="78"/>
      <c r="B10" s="51"/>
      <c r="C10" s="51"/>
      <c r="D10" s="51"/>
      <c r="E10" s="51"/>
      <c r="F10" s="51"/>
      <c r="G10" s="51"/>
      <c r="H10" s="51"/>
      <c r="I10" s="56"/>
    </row>
    <row r="11" spans="1:9" ht="29.25">
      <c r="A11" s="78"/>
      <c r="B11" s="51"/>
      <c r="C11" s="51"/>
      <c r="D11" s="51"/>
      <c r="E11" s="46" t="s">
        <v>39</v>
      </c>
      <c r="F11" s="46" t="s">
        <v>40</v>
      </c>
      <c r="G11" s="46" t="s">
        <v>41</v>
      </c>
      <c r="H11" s="46" t="s">
        <v>42</v>
      </c>
    </row>
    <row r="12" spans="1:9" ht="20.25" customHeight="1">
      <c r="A12" s="78"/>
      <c r="B12" s="79"/>
      <c r="C12" s="79"/>
      <c r="D12" s="55"/>
      <c r="E12" s="49">
        <v>3500</v>
      </c>
      <c r="F12" s="49">
        <v>450</v>
      </c>
      <c r="G12" s="49">
        <v>450</v>
      </c>
      <c r="H12" s="49">
        <v>3</v>
      </c>
    </row>
    <row r="13" spans="1:9">
      <c r="A13" s="57"/>
      <c r="B13" s="55"/>
      <c r="C13" s="55"/>
      <c r="D13" s="55"/>
      <c r="E13" s="51"/>
      <c r="F13" s="51"/>
      <c r="G13" s="51"/>
      <c r="H13" s="51"/>
    </row>
    <row r="14" spans="1:9" ht="18.75">
      <c r="A14" s="57"/>
      <c r="B14" s="101" t="s">
        <v>44</v>
      </c>
      <c r="C14" s="102"/>
      <c r="D14" s="102"/>
      <c r="E14" s="102"/>
      <c r="F14" s="102"/>
      <c r="G14" s="102"/>
      <c r="H14" s="103"/>
    </row>
    <row r="15" spans="1:9">
      <c r="B15" s="5"/>
      <c r="C15" s="5"/>
      <c r="D15" s="5"/>
    </row>
    <row r="16" spans="1:9" s="2" customFormat="1" ht="38.25" customHeight="1">
      <c r="A16" s="4"/>
      <c r="B16" s="8" t="s">
        <v>5</v>
      </c>
      <c r="C16" s="12" t="s">
        <v>6</v>
      </c>
      <c r="D16" s="16" t="s">
        <v>7</v>
      </c>
      <c r="E16" s="13" t="s">
        <v>8</v>
      </c>
      <c r="F16" s="19" t="s">
        <v>9</v>
      </c>
      <c r="G16" s="16" t="s">
        <v>15</v>
      </c>
      <c r="H16" s="15" t="s">
        <v>10</v>
      </c>
    </row>
    <row r="17" spans="1:8" s="1" customFormat="1" ht="65.25" customHeight="1">
      <c r="A17" s="93" t="s">
        <v>11</v>
      </c>
      <c r="B17" s="17" t="s">
        <v>50</v>
      </c>
      <c r="C17" s="17" t="s">
        <v>45</v>
      </c>
      <c r="D17" s="17" t="s">
        <v>46</v>
      </c>
      <c r="E17" s="17" t="s">
        <v>48</v>
      </c>
      <c r="F17" s="17" t="s">
        <v>49</v>
      </c>
      <c r="G17" s="17" t="s">
        <v>50</v>
      </c>
      <c r="H17" s="17" t="s">
        <v>51</v>
      </c>
    </row>
    <row r="18" spans="1:8" s="1" customFormat="1" ht="32.25" customHeight="1">
      <c r="A18" s="94"/>
      <c r="B18" s="21" t="s">
        <v>24</v>
      </c>
      <c r="C18" s="21" t="s">
        <v>23</v>
      </c>
      <c r="D18" s="21" t="s">
        <v>24</v>
      </c>
      <c r="E18" s="21" t="s">
        <v>23</v>
      </c>
      <c r="F18" s="21" t="s">
        <v>23</v>
      </c>
      <c r="G18" s="21" t="s">
        <v>23</v>
      </c>
      <c r="H18" s="21" t="s">
        <v>23</v>
      </c>
    </row>
    <row r="19" spans="1:8" s="1" customFormat="1" ht="21.75" customHeight="1">
      <c r="A19" s="95"/>
      <c r="B19" s="32" t="str">
        <f>IF(D6&lt;=51.5,"Gerekmez)",IF(D6&gt;51.5,"Gerekir"))</f>
        <v>Gerekir</v>
      </c>
      <c r="C19" s="32" t="str">
        <f>IF(D6&lt;=30.5,"Gerekmez)",IF(D6&gt;30.5,"Gerekir"))</f>
        <v>Gerekir</v>
      </c>
      <c r="D19" s="32" t="str">
        <f>IF(D6&lt;=30.5,"Gerekmez)",IF(D6&gt;30.5,"Gerekir"))</f>
        <v>Gerekir</v>
      </c>
      <c r="E19" s="32" t="str">
        <f>IF(D6&lt;=30.5,"Gerekmez)",IF(D6&gt;30.5,"Gerekir"))</f>
        <v>Gerekir</v>
      </c>
      <c r="F19" s="32" t="str">
        <f>IF(F9&lt;=5000,"Gerekmez)",IF(F9&gt;5000,"Gerekir"))</f>
        <v>Gerekmez)</v>
      </c>
      <c r="G19" s="32" t="str">
        <f>IF(D6&lt;=51.5,"Gerekmez)",IF(D6&gt;51.5,"Gerekir"))</f>
        <v>Gerekir</v>
      </c>
      <c r="H19" s="32" t="str">
        <f>IF(D6&lt;=51.5,"Gerekmez)",IF(D6&gt;51.5,"Gerekir"))</f>
        <v>Gerekir</v>
      </c>
    </row>
    <row r="20" spans="1:8" s="1" customFormat="1" ht="21.75" customHeight="1">
      <c r="A20" s="95"/>
      <c r="B20" s="31"/>
      <c r="C20" s="32" t="str">
        <f>IF(B9&lt;=21.5,"Gerekmez)",IF(B9&gt;21.5,"Gerekir"))</f>
        <v>Gerekir</v>
      </c>
      <c r="D20" s="32" t="str">
        <f>IF(B9&lt;=21.5,"Gerekmez)",IF(B9&gt;21.5,"Gerekir"))</f>
        <v>Gerekir</v>
      </c>
      <c r="E20" s="32" t="str">
        <f>IF(B9&lt;=21.5,"Gerekmez)",IF(B9&gt;21.5,"Gerekir"))</f>
        <v>Gerekir</v>
      </c>
      <c r="F20" s="21"/>
      <c r="G20" s="21"/>
      <c r="H20" s="21"/>
    </row>
    <row r="21" spans="1:8" s="1" customFormat="1" ht="21.75" customHeight="1">
      <c r="A21" s="95"/>
      <c r="B21" s="31"/>
      <c r="C21" s="32" t="str">
        <f>IF(F6&lt;=1000,"Gerekmez)",IF(F6&gt;1000,"Gerekir"))</f>
        <v>Gerekmez)</v>
      </c>
      <c r="D21" s="32" t="str">
        <f>IF(H6&lt;=1000,"Gerekmez)",IF(H6&gt;1000,"Gerekir"))</f>
        <v>Gerekmez)</v>
      </c>
      <c r="E21" s="32" t="str">
        <f>IF(G6&lt;=1000,"Gerekmez)",IF(G6&gt;1000,"Gerekir"))</f>
        <v>Gerekir</v>
      </c>
      <c r="F21" s="21"/>
      <c r="G21" s="21"/>
      <c r="H21" s="21"/>
    </row>
    <row r="22" spans="1:8" s="1" customFormat="1" ht="21.75" customHeight="1">
      <c r="A22" s="96"/>
      <c r="B22" s="31"/>
      <c r="C22" s="32" t="str">
        <f>IF(E6&lt;=75,"Gerekmez)",IF(E6&gt;75,"Gerekir"))</f>
        <v>Gerekir</v>
      </c>
      <c r="D22" s="21"/>
      <c r="E22" s="21"/>
      <c r="F22" s="21"/>
      <c r="G22" s="21"/>
      <c r="H22" s="21"/>
    </row>
    <row r="23" spans="1:8" s="1" customFormat="1" ht="21.75" customHeight="1">
      <c r="A23" s="85"/>
      <c r="B23" s="86"/>
      <c r="C23" s="86"/>
      <c r="D23" s="86"/>
      <c r="E23" s="86"/>
      <c r="F23" s="86"/>
      <c r="G23" s="86"/>
      <c r="H23" s="87"/>
    </row>
    <row r="24" spans="1:8" s="1" customFormat="1" ht="72.75" customHeight="1">
      <c r="A24" s="97" t="s">
        <v>22</v>
      </c>
      <c r="B24" s="14" t="s">
        <v>52</v>
      </c>
      <c r="C24" s="14" t="s">
        <v>53</v>
      </c>
      <c r="D24" s="14" t="s">
        <v>54</v>
      </c>
      <c r="E24" s="14" t="s">
        <v>55</v>
      </c>
      <c r="F24" s="14" t="s">
        <v>56</v>
      </c>
      <c r="G24" s="14" t="s">
        <v>57</v>
      </c>
      <c r="H24" s="18" t="s">
        <v>58</v>
      </c>
    </row>
    <row r="25" spans="1:8" s="1" customFormat="1" ht="43.5" customHeight="1">
      <c r="A25" s="98"/>
      <c r="B25" s="21" t="s">
        <v>24</v>
      </c>
      <c r="C25" s="21" t="s">
        <v>24</v>
      </c>
      <c r="D25" s="21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</row>
    <row r="26" spans="1:8" s="1" customFormat="1" ht="26.25" customHeight="1">
      <c r="A26" s="67"/>
      <c r="B26" s="32" t="str">
        <f>IF(G9&lt;=1000,"Gerekmez)",IF(G9&gt;1000,"Gerekir"))</f>
        <v>Gerekir</v>
      </c>
      <c r="C26" s="32" t="str">
        <f>IF(D6&lt;=30.5,"Gerekmez)",IF(D6&gt;30.5,"Gerekir"))</f>
        <v>Gerekir</v>
      </c>
      <c r="D26" s="32" t="str">
        <f>IF(D6&lt;=30.5,"Gerekmez)",IF(D6&gt;30.5,"Gerekir"))</f>
        <v>Gerekir</v>
      </c>
      <c r="E26" s="32" t="str">
        <f>IF(D6&lt;=30.5,"Gerekmez)",IF(D6&gt;30.5,"Gerekir"))</f>
        <v>Gerekir</v>
      </c>
      <c r="F26" s="32" t="str">
        <f>IF(F9&lt;=5000,"Gerekmez)",IF(F9&gt;5000,"Gerekir"))</f>
        <v>Gerekmez)</v>
      </c>
      <c r="G26" s="32" t="str">
        <f>IF(H9&lt;=30.5,"Gerekmez)",IF(H9&gt;30.5,"Gerekir"))</f>
        <v>Gerekir</v>
      </c>
      <c r="H26" s="32" t="str">
        <f>IF(D6&lt;=51.5,"Gerekmez)",IF(D6&gt;51.5,"Gerekir"))</f>
        <v>Gerekir</v>
      </c>
    </row>
    <row r="27" spans="1:8" s="1" customFormat="1" ht="26.25" customHeight="1">
      <c r="A27" s="67"/>
      <c r="B27" s="21"/>
      <c r="C27" s="32" t="str">
        <f>IF(B9&lt;=21.5,"Gerekmez)",IF(B9&gt;21.5,"Gerekir"))</f>
        <v>Gerekir</v>
      </c>
      <c r="D27" s="32" t="str">
        <f>IF(B9&lt;=21.5,"Gerekmez)",IF(B9&gt;21.5,"Gerekir"))</f>
        <v>Gerekir</v>
      </c>
      <c r="E27" s="32" t="str">
        <f>IF(B9&lt;=21.5,"Gerekmez)",IF(B9&gt;21.5,"Gerekir"))</f>
        <v>Gerekir</v>
      </c>
      <c r="F27" s="21"/>
      <c r="G27" s="32" t="str">
        <f>IF(H12&lt;=4,"Gerekmez)",IF(H12&gt;4,"Gerekir"))</f>
        <v>Gerekmez)</v>
      </c>
      <c r="H27" s="21"/>
    </row>
    <row r="28" spans="1:8" s="1" customFormat="1" ht="26.25" customHeight="1">
      <c r="A28" s="67"/>
      <c r="B28" s="21"/>
      <c r="C28" s="32" t="str">
        <f>IF(F6&lt;=1000,"Gerekmez)",IF(F6&gt;1000,"Gerekir"))</f>
        <v>Gerekmez)</v>
      </c>
      <c r="D28" s="32" t="str">
        <f>IF(H6&lt;=1000,"Gerekmez)",IF(H6&gt;1000,"Gerekir"))</f>
        <v>Gerekmez)</v>
      </c>
      <c r="E28" s="32" t="str">
        <f>IF(G6&lt;=1000,"Gerekmez)",IF(G6&gt;1000,"Gerekir"))</f>
        <v>Gerekir</v>
      </c>
      <c r="F28" s="21"/>
      <c r="G28" s="21"/>
      <c r="H28" s="21"/>
    </row>
    <row r="29" spans="1:8" s="1" customFormat="1" ht="26.25" customHeight="1">
      <c r="A29" s="68"/>
      <c r="B29" s="21"/>
      <c r="C29" s="32" t="str">
        <f>IF(E6&lt;=75,"Gerekmez)",IF(E6&gt;75,"Gerekir"))</f>
        <v>Gerekir</v>
      </c>
      <c r="D29" s="21"/>
      <c r="E29" s="21"/>
      <c r="F29" s="21"/>
      <c r="G29" s="21"/>
      <c r="H29" s="21"/>
    </row>
    <row r="30" spans="1:8" s="1" customFormat="1" ht="26.25" customHeight="1">
      <c r="A30" s="85"/>
      <c r="B30" s="86"/>
      <c r="C30" s="86"/>
      <c r="D30" s="86"/>
      <c r="E30" s="86"/>
      <c r="F30" s="86"/>
      <c r="G30" s="86"/>
      <c r="H30" s="87"/>
    </row>
    <row r="31" spans="1:8" s="1" customFormat="1" ht="72.75" customHeight="1">
      <c r="A31" s="65" t="s">
        <v>20</v>
      </c>
      <c r="B31" s="7" t="s">
        <v>59</v>
      </c>
      <c r="C31" s="7" t="s">
        <v>60</v>
      </c>
      <c r="D31" s="7" t="s">
        <v>61</v>
      </c>
      <c r="E31" s="7" t="s">
        <v>55</v>
      </c>
      <c r="F31" s="7" t="s">
        <v>56</v>
      </c>
      <c r="G31" s="7" t="s">
        <v>62</v>
      </c>
      <c r="H31" s="22" t="s">
        <v>58</v>
      </c>
    </row>
    <row r="32" spans="1:8" s="1" customFormat="1" ht="45" customHeight="1">
      <c r="A32" s="66"/>
      <c r="B32" s="21" t="s">
        <v>24</v>
      </c>
      <c r="C32" s="21" t="s">
        <v>24</v>
      </c>
      <c r="D32" s="21" t="s">
        <v>24</v>
      </c>
      <c r="E32" s="21" t="s">
        <v>24</v>
      </c>
      <c r="F32" s="21" t="s">
        <v>24</v>
      </c>
      <c r="G32" s="21" t="s">
        <v>24</v>
      </c>
      <c r="H32" s="21" t="s">
        <v>24</v>
      </c>
    </row>
    <row r="33" spans="1:8" s="1" customFormat="1" ht="24" customHeight="1">
      <c r="A33" s="67"/>
      <c r="B33" s="32" t="str">
        <f>IF(D6&lt;=21.5,"Gerekmez)",IF(D6&gt;21.5,"Gerekir"))</f>
        <v>Gerekir</v>
      </c>
      <c r="C33" s="32" t="str">
        <f>IF(D6&lt;=30.5,"Gerekmez)",IF(D6&gt;30.5,"Gerekir"))</f>
        <v>Gerekir</v>
      </c>
      <c r="D33" s="32" t="str">
        <f>IF(D6&lt;=30.5,"Gerekmez)",IF(D6&gt;30.5,"Gerekir"))</f>
        <v>Gerekir</v>
      </c>
      <c r="E33" s="32" t="str">
        <f>IF(D6&lt;=30.5,"Gerekmez)",IF(D6&gt;30.5,"Gerekir"))</f>
        <v>Gerekir</v>
      </c>
      <c r="F33" s="32" t="str">
        <f>IF(F9&lt;=5000,"Gerekmez)",IF(F9&gt;5000,"Gerekir"))</f>
        <v>Gerekmez)</v>
      </c>
      <c r="G33" s="32" t="str">
        <f>IF(H9&lt;=30.5,"Gerekmez)",IF(H9&gt;30.5,"Gerekir"))</f>
        <v>Gerekir</v>
      </c>
      <c r="H33" s="32" t="str">
        <f>IF(D6&lt;=51.5,"Gerekmez)",IF(D6&gt;51.5,"Gerekir"))</f>
        <v>Gerekir</v>
      </c>
    </row>
    <row r="34" spans="1:8" s="1" customFormat="1" ht="24" customHeight="1">
      <c r="A34" s="67"/>
      <c r="B34" s="21"/>
      <c r="C34" s="32" t="str">
        <f>IF(B9&lt;=21.5,"Gerekmez)",IF(B9&gt;21.5,"Gerekir"))</f>
        <v>Gerekir</v>
      </c>
      <c r="D34" s="32" t="str">
        <f>IF(B9&lt;=21.5,"Gerekmez)",IF(B9&gt;21.5,"Gerekir"))</f>
        <v>Gerekir</v>
      </c>
      <c r="E34" s="32" t="str">
        <f>IF(B9&lt;=21.5,"Gerekmez)",IF(B9&gt;21.5,"Gerekir"))</f>
        <v>Gerekir</v>
      </c>
      <c r="F34" s="21"/>
      <c r="G34" s="32" t="str">
        <f>IF(H12&lt;=4,"Gerekmez)",IF(H12&gt;4,"Gerekir"))</f>
        <v>Gerekmez)</v>
      </c>
      <c r="H34" s="21"/>
    </row>
    <row r="35" spans="1:8" s="1" customFormat="1" ht="24" customHeight="1">
      <c r="A35" s="67"/>
      <c r="B35" s="21"/>
      <c r="C35" s="32" t="str">
        <f>IF(F6&lt;=1000,"Gerekmez)",IF(F6&gt;1000,"Gerekir"))</f>
        <v>Gerekmez)</v>
      </c>
      <c r="D35" s="32" t="str">
        <f>IF(H6&lt;=1000,"Gerekmez)",IF(H6&gt;1000,"Gerekir"))</f>
        <v>Gerekmez)</v>
      </c>
      <c r="E35" s="32" t="str">
        <f>IF(G6&lt;=1000,"Gerekmez)",IF(G6&gt;1000,"Gerekir"))</f>
        <v>Gerekir</v>
      </c>
      <c r="F35" s="21"/>
      <c r="G35" s="21"/>
      <c r="H35" s="21"/>
    </row>
    <row r="36" spans="1:8" s="1" customFormat="1" ht="24" customHeight="1">
      <c r="A36" s="68"/>
      <c r="B36" s="21"/>
      <c r="C36" s="32" t="str">
        <f>IF(E6&lt;=75,"Gerekmez)",IF(E6&gt;75,"Gerekir"))</f>
        <v>Gerekir</v>
      </c>
      <c r="D36" s="21"/>
      <c r="E36" s="21"/>
      <c r="F36" s="21"/>
      <c r="G36" s="21"/>
      <c r="H36" s="21"/>
    </row>
    <row r="37" spans="1:8" s="1" customFormat="1" ht="24" customHeight="1">
      <c r="A37" s="85"/>
      <c r="B37" s="86"/>
      <c r="C37" s="86"/>
      <c r="D37" s="86"/>
      <c r="E37" s="86"/>
      <c r="F37" s="86"/>
      <c r="G37" s="86"/>
      <c r="H37" s="87"/>
    </row>
    <row r="38" spans="1:8" s="1" customFormat="1" ht="72.75" customHeight="1">
      <c r="A38" s="75" t="s">
        <v>21</v>
      </c>
      <c r="B38" s="10" t="s">
        <v>63</v>
      </c>
      <c r="C38" s="9" t="s">
        <v>64</v>
      </c>
      <c r="D38" s="9" t="s">
        <v>61</v>
      </c>
      <c r="E38" s="9" t="s">
        <v>17</v>
      </c>
      <c r="F38" s="9" t="s">
        <v>56</v>
      </c>
      <c r="G38" s="9" t="s">
        <v>57</v>
      </c>
      <c r="H38" s="10" t="s">
        <v>58</v>
      </c>
    </row>
    <row r="39" spans="1:8" s="1" customFormat="1" ht="42.75" customHeight="1">
      <c r="A39" s="76"/>
      <c r="B39" s="21" t="s">
        <v>24</v>
      </c>
      <c r="C39" s="21" t="s">
        <v>24</v>
      </c>
      <c r="D39" s="21" t="s">
        <v>24</v>
      </c>
      <c r="E39" s="21" t="s">
        <v>24</v>
      </c>
      <c r="F39" s="21" t="s">
        <v>24</v>
      </c>
      <c r="G39" s="21" t="s">
        <v>24</v>
      </c>
      <c r="H39" s="21" t="s">
        <v>24</v>
      </c>
    </row>
    <row r="40" spans="1:8" s="1" customFormat="1" ht="24" customHeight="1">
      <c r="A40" s="67"/>
      <c r="B40" s="32" t="str">
        <f>IF(D6&lt;=30.5,"Gerekmez)",IF(D6&gt;30.5,"Gerekir"))</f>
        <v>Gerekir</v>
      </c>
      <c r="C40" s="32" t="str">
        <f>IF(D6&lt;=30.5,"Gerekmez)",IF(D6&gt;30.5,"Gerekir"))</f>
        <v>Gerekir</v>
      </c>
      <c r="D40" s="32" t="str">
        <f>IF(D6&lt;=30.5,"Gerekmez)",IF(D6&gt;30.5,"Gerekir"))</f>
        <v>Gerekir</v>
      </c>
      <c r="E40" s="32" t="str">
        <f>IF(D6&lt;=30.5,"Gerekmez)",IF(D6&gt;30.5,"Gerekir"))</f>
        <v>Gerekir</v>
      </c>
      <c r="F40" s="32" t="str">
        <f>IF(F9&lt;=5000,"Gerekmez)",IF(F9&gt;5000,"Gerekir"))</f>
        <v>Gerekmez)</v>
      </c>
      <c r="G40" s="32" t="str">
        <f>IF(H9&lt;=30.5,"Gerekmez)",IF(H9&gt;30.5,"Gerekir"))</f>
        <v>Gerekir</v>
      </c>
      <c r="H40" s="32" t="str">
        <f>IF(D6&lt;=51.5,"Gerekmez)",IF(D6&gt;51.5,"Gerekir"))</f>
        <v>Gerekir</v>
      </c>
    </row>
    <row r="41" spans="1:8" s="1" customFormat="1" ht="24" customHeight="1">
      <c r="A41" s="67"/>
      <c r="B41" s="21"/>
      <c r="C41" s="32" t="str">
        <f>IF(B9&lt;=21.5,"Gerekmez)",IF(B9&gt;21.5,"Gerekir"))</f>
        <v>Gerekir</v>
      </c>
      <c r="D41" s="32" t="str">
        <f>IF(B9&lt;=21.5,"Gerekmez)",IF(B9&gt;21.5,"Gerekir"))</f>
        <v>Gerekir</v>
      </c>
      <c r="E41" s="32" t="str">
        <f>IF(B9&lt;=21.5,"Gerekmez)",IF(B9&gt;21.5,"Gerekir"))</f>
        <v>Gerekir</v>
      </c>
      <c r="F41" s="21"/>
      <c r="G41" s="32" t="str">
        <f>IF(H12&lt;=4,"Gerekmez)",IF(H12&gt;4,"Gerekir"))</f>
        <v>Gerekmez)</v>
      </c>
      <c r="H41" s="21"/>
    </row>
    <row r="42" spans="1:8" s="1" customFormat="1" ht="24" customHeight="1">
      <c r="A42" s="67"/>
      <c r="B42" s="21"/>
      <c r="C42" s="32" t="str">
        <f>IF(F6&lt;=1000,"Gerekmez)",IF(F6&gt;1000,"Gerekir"))</f>
        <v>Gerekmez)</v>
      </c>
      <c r="D42" s="32" t="str">
        <f>IF(H6&lt;=1000,"Gerekmez)",IF(H6&gt;1000,"Gerekir"))</f>
        <v>Gerekmez)</v>
      </c>
      <c r="E42" s="32" t="str">
        <f>IF(G6&lt;=1000,"Gerekmez)",IF(G6&gt;1000,"Gerekir"))</f>
        <v>Gerekir</v>
      </c>
      <c r="F42" s="21"/>
      <c r="G42" s="21"/>
      <c r="H42" s="21"/>
    </row>
    <row r="43" spans="1:8" s="1" customFormat="1" ht="24" customHeight="1">
      <c r="A43" s="68"/>
      <c r="B43" s="21"/>
      <c r="C43" s="32" t="str">
        <f>IF(E6&lt;=75,"Gerekmez)",IF(E6&gt;75,"Gerekir"))</f>
        <v>Gerekir</v>
      </c>
      <c r="D43" s="21"/>
      <c r="E43" s="21"/>
      <c r="F43" s="21"/>
      <c r="G43" s="21"/>
      <c r="H43" s="21"/>
    </row>
    <row r="44" spans="1:8" s="1" customFormat="1" ht="24" customHeight="1">
      <c r="A44" s="85"/>
      <c r="B44" s="86"/>
      <c r="C44" s="86"/>
      <c r="D44" s="86"/>
      <c r="E44" s="86"/>
      <c r="F44" s="86"/>
      <c r="G44" s="86"/>
      <c r="H44" s="87"/>
    </row>
    <row r="45" spans="1:8" s="1" customFormat="1" ht="72.75" customHeight="1">
      <c r="A45" s="65" t="s">
        <v>18</v>
      </c>
      <c r="B45" s="7" t="s">
        <v>65</v>
      </c>
      <c r="C45" s="7" t="s">
        <v>64</v>
      </c>
      <c r="D45" s="7" t="s">
        <v>61</v>
      </c>
      <c r="E45" s="7" t="s">
        <v>66</v>
      </c>
      <c r="F45" s="7" t="s">
        <v>56</v>
      </c>
      <c r="G45" s="7" t="s">
        <v>67</v>
      </c>
      <c r="H45" s="22" t="s">
        <v>58</v>
      </c>
    </row>
    <row r="46" spans="1:8" s="1" customFormat="1" ht="36.75" customHeight="1">
      <c r="A46" s="99"/>
      <c r="B46" s="21" t="s">
        <v>24</v>
      </c>
      <c r="C46" s="21" t="s">
        <v>24</v>
      </c>
      <c r="D46" s="21" t="s">
        <v>24</v>
      </c>
      <c r="E46" s="21" t="s">
        <v>24</v>
      </c>
      <c r="F46" s="21" t="s">
        <v>24</v>
      </c>
      <c r="G46" s="21" t="s">
        <v>24</v>
      </c>
      <c r="H46" s="21" t="s">
        <v>24</v>
      </c>
    </row>
    <row r="47" spans="1:8" s="1" customFormat="1" ht="27" customHeight="1">
      <c r="A47" s="95"/>
      <c r="B47" s="32" t="str">
        <f>IF(D6&lt;=30.5,"Gerekmez)",IF(D6&gt;30.5,"Gerekir"))</f>
        <v>Gerekir</v>
      </c>
      <c r="C47" s="32" t="str">
        <f>IF(D6&lt;=30.5,"Gerekmez)",IF(D6&gt;30.5,"Gerekir"))</f>
        <v>Gerekir</v>
      </c>
      <c r="D47" s="32" t="str">
        <f>IF(D6&lt;=30.5,"Gerekmez)",IF(D6&gt;30.5,"Gerekir"))</f>
        <v>Gerekir</v>
      </c>
      <c r="E47" s="32" t="str">
        <f>IF(D6&lt;=30.5,"Gerekmez)",IF(D6&gt;30.5,"Gerekir"))</f>
        <v>Gerekir</v>
      </c>
      <c r="F47" s="32" t="str">
        <f>IF(F9&lt;=5000,"Gerekmez)",IF(F9&gt;5000,"Gerekir"))</f>
        <v>Gerekmez)</v>
      </c>
      <c r="G47" s="32" t="str">
        <f>IF(H9&lt;=30.5,"Gerekmez)",IF(H9&gt;30.5,"Gerekir"))</f>
        <v>Gerekir</v>
      </c>
      <c r="H47" s="32" t="str">
        <f>IF(D6&lt;=51.5,"Gerekmez)",IF(D6&gt;51.5,"Gerekir"))</f>
        <v>Gerekir</v>
      </c>
    </row>
    <row r="48" spans="1:8" s="1" customFormat="1" ht="27" customHeight="1">
      <c r="A48" s="95"/>
      <c r="B48" s="21"/>
      <c r="C48" s="32" t="str">
        <f>IF(B9&lt;=21.5,"Gerekmez)",IF(B9&gt;21.5,"Gerekir"))</f>
        <v>Gerekir</v>
      </c>
      <c r="D48" s="32" t="str">
        <f>IF(B9&lt;=21.5,"Gerekmez)",IF(B9&gt;21.5,"Gerekir"))</f>
        <v>Gerekir</v>
      </c>
      <c r="E48" s="32" t="str">
        <f>IF(B9&lt;=21.5,"Gerekmez)",IF(B9&gt;21.5,"Gerekir"))</f>
        <v>Gerekir</v>
      </c>
      <c r="F48" s="21"/>
      <c r="G48" s="32" t="str">
        <f>IF(H12&lt;=4,"Gerekmez)",IF(H12&gt;4,"Gerekir"))</f>
        <v>Gerekmez)</v>
      </c>
      <c r="H48" s="21"/>
    </row>
    <row r="49" spans="1:8" s="1" customFormat="1" ht="27" customHeight="1">
      <c r="A49" s="95"/>
      <c r="B49" s="21"/>
      <c r="C49" s="32" t="str">
        <f>IF(F6&lt;=1000,"Gerekmez)",IF(F6&gt;1000,"Gerekir"))</f>
        <v>Gerekmez)</v>
      </c>
      <c r="D49" s="32" t="str">
        <f>IF(H6&lt;=1000,"Gerekmez)",IF(H6&gt;1000,"Gerekir"))</f>
        <v>Gerekmez)</v>
      </c>
      <c r="E49" s="32" t="str">
        <f>IF(G6&lt;=1000,"Gerekmez)",IF(G6&gt;1000,"Gerekir"))</f>
        <v>Gerekir</v>
      </c>
      <c r="F49" s="21"/>
      <c r="G49" s="21"/>
      <c r="H49" s="21"/>
    </row>
    <row r="50" spans="1:8" s="1" customFormat="1" ht="27" customHeight="1">
      <c r="A50" s="96"/>
      <c r="B50" s="21"/>
      <c r="C50" s="32" t="str">
        <f>IF(E6&lt;=75,"Gerekmez)",IF(E6&gt;75,"Gerekir"))</f>
        <v>Gerekir</v>
      </c>
      <c r="D50" s="21"/>
      <c r="E50" s="21"/>
      <c r="F50" s="21"/>
      <c r="G50" s="21"/>
      <c r="H50" s="21"/>
    </row>
    <row r="51" spans="1:8" s="1" customFormat="1" ht="27" customHeight="1">
      <c r="A51" s="85"/>
      <c r="B51" s="86"/>
      <c r="C51" s="86"/>
      <c r="D51" s="86"/>
      <c r="E51" s="86"/>
      <c r="F51" s="86"/>
      <c r="G51" s="86"/>
      <c r="H51" s="87"/>
    </row>
    <row r="52" spans="1:8" s="1" customFormat="1" ht="72.75" customHeight="1">
      <c r="A52" s="80" t="s">
        <v>19</v>
      </c>
      <c r="B52" s="23" t="s">
        <v>68</v>
      </c>
      <c r="C52" s="23" t="s">
        <v>69</v>
      </c>
      <c r="D52" s="23" t="s">
        <v>70</v>
      </c>
      <c r="E52" s="23" t="s">
        <v>55</v>
      </c>
      <c r="F52" s="23" t="s">
        <v>71</v>
      </c>
      <c r="G52" s="23" t="s">
        <v>72</v>
      </c>
      <c r="H52" s="24" t="s">
        <v>58</v>
      </c>
    </row>
    <row r="53" spans="1:8" s="1" customFormat="1" ht="42" customHeight="1">
      <c r="A53" s="90"/>
      <c r="B53" s="21" t="s">
        <v>24</v>
      </c>
      <c r="C53" s="21" t="s">
        <v>24</v>
      </c>
      <c r="D53" s="21" t="s">
        <v>24</v>
      </c>
      <c r="E53" s="21" t="s">
        <v>24</v>
      </c>
      <c r="F53" s="21" t="s">
        <v>24</v>
      </c>
      <c r="G53" s="21" t="s">
        <v>24</v>
      </c>
      <c r="H53" s="21" t="s">
        <v>24</v>
      </c>
    </row>
    <row r="54" spans="1:8" s="1" customFormat="1" ht="27" customHeight="1">
      <c r="A54" s="67"/>
      <c r="B54" s="32" t="str">
        <f>IF(D6&lt;=30.5,"Gerekmez)",IF(D6&gt;30.5,"Gerekir"))</f>
        <v>Gerekir</v>
      </c>
      <c r="C54" s="32" t="str">
        <f>IF(D6&lt;=30.5,"Gerekmez)",IF(D6&gt;30.5,"Gerekir"))</f>
        <v>Gerekir</v>
      </c>
      <c r="D54" s="32" t="str">
        <f>IF(D6&lt;=30.5,"Gerekmez)",IF(D6&gt;30.5,"Gerekir"))</f>
        <v>Gerekir</v>
      </c>
      <c r="E54" s="32" t="str">
        <f>IF(D6&lt;=30.5,"Gerekmez)",IF(D6&gt;30.5,"Gerekir"))</f>
        <v>Gerekir</v>
      </c>
      <c r="F54" s="32" t="str">
        <f>IF(F9&lt;=5000,"Gerekmez)",IF(F9&gt;5000,"Gerekir"))</f>
        <v>Gerekmez)</v>
      </c>
      <c r="G54" s="32" t="str">
        <f>IF(H9&lt;=30.5,"Gerekmez)",IF(H9&gt;30.5,"Gerekir"))</f>
        <v>Gerekir</v>
      </c>
      <c r="H54" s="32" t="str">
        <f>IF(D6&lt;=51.5,"Gerekmez)",IF(D6&gt;51.5,"Gerekir"))</f>
        <v>Gerekir</v>
      </c>
    </row>
    <row r="55" spans="1:8" s="1" customFormat="1" ht="27" customHeight="1">
      <c r="A55" s="67"/>
      <c r="B55" s="32" t="str">
        <f>IF(G9&lt;=2000,"Gerekmez)",IF(G9&gt;2000,"Gerekir"))</f>
        <v>Gerekir</v>
      </c>
      <c r="C55" s="32" t="str">
        <f>IF(B9&lt;=21.5,"Gerekmez)",IF(B9&gt;21.5,"Gerekir"))</f>
        <v>Gerekir</v>
      </c>
      <c r="D55" s="32" t="str">
        <f>IF(B9&lt;=21.5,"Gerekmez)",IF(B9&gt;21.5,"Gerekir"))</f>
        <v>Gerekir</v>
      </c>
      <c r="E55" s="32" t="str">
        <f>IF(B9&lt;=21.5,"Gerekmez)",IF(B9&gt;21.5,"Gerekir"))</f>
        <v>Gerekir</v>
      </c>
      <c r="F55" s="21"/>
      <c r="G55" s="32" t="str">
        <f>IF(H12&lt;=4,"Gerekmez)",IF(H12&gt;4,"Gerekir"))</f>
        <v>Gerekmez)</v>
      </c>
      <c r="H55" s="21"/>
    </row>
    <row r="56" spans="1:8" s="1" customFormat="1" ht="27" customHeight="1">
      <c r="A56" s="67"/>
      <c r="B56" s="21"/>
      <c r="C56" s="32" t="str">
        <f>IF(F6&lt;=1000,"Gerekmez)",IF(F6&gt;1000,"Gerekir"))</f>
        <v>Gerekmez)</v>
      </c>
      <c r="D56" s="32" t="str">
        <f>IF(H6&lt;=1000,"Gerekmez)",IF(H6&gt;1000,"Gerekir"))</f>
        <v>Gerekmez)</v>
      </c>
      <c r="E56" s="32" t="str">
        <f>IF(G6&lt;=1000,"Gerekmez)",IF(G6&gt;1000,"Gerekir"))</f>
        <v>Gerekir</v>
      </c>
      <c r="F56" s="21"/>
      <c r="G56" s="21"/>
      <c r="H56" s="21"/>
    </row>
    <row r="57" spans="1:8" s="1" customFormat="1" ht="27" customHeight="1">
      <c r="A57" s="68"/>
      <c r="B57" s="21"/>
      <c r="C57" s="32" t="str">
        <f>IF(E6&lt;=75,"Gerekmez)",IF(E6&gt;75,"Gerekir"))</f>
        <v>Gerekir</v>
      </c>
      <c r="D57" s="21"/>
      <c r="E57" s="21"/>
      <c r="F57" s="21"/>
      <c r="G57" s="21"/>
      <c r="H57" s="21"/>
    </row>
    <row r="58" spans="1:8" s="1" customFormat="1" ht="27" customHeight="1">
      <c r="A58" s="85"/>
      <c r="B58" s="86"/>
      <c r="C58" s="86"/>
      <c r="D58" s="86"/>
      <c r="E58" s="86"/>
      <c r="F58" s="86"/>
      <c r="G58" s="86"/>
      <c r="H58" s="87"/>
    </row>
    <row r="59" spans="1:8" s="1" customFormat="1" ht="72.75" customHeight="1">
      <c r="A59" s="91" t="s">
        <v>12</v>
      </c>
      <c r="B59" s="17" t="s">
        <v>73</v>
      </c>
      <c r="C59" s="17" t="s">
        <v>64</v>
      </c>
      <c r="D59" s="17" t="s">
        <v>61</v>
      </c>
      <c r="E59" s="17" t="s">
        <v>55</v>
      </c>
      <c r="F59" s="17" t="s">
        <v>71</v>
      </c>
      <c r="G59" s="17" t="s">
        <v>67</v>
      </c>
      <c r="H59" s="25" t="s">
        <v>58</v>
      </c>
    </row>
    <row r="60" spans="1:8" s="1" customFormat="1" ht="40.5" customHeight="1">
      <c r="A60" s="92"/>
      <c r="B60" s="21" t="s">
        <v>24</v>
      </c>
      <c r="C60" s="21" t="s">
        <v>24</v>
      </c>
      <c r="D60" s="21" t="s">
        <v>24</v>
      </c>
      <c r="E60" s="21" t="s">
        <v>24</v>
      </c>
      <c r="F60" s="21" t="s">
        <v>24</v>
      </c>
      <c r="G60" s="21" t="s">
        <v>24</v>
      </c>
      <c r="H60" s="21" t="s">
        <v>24</v>
      </c>
    </row>
    <row r="61" spans="1:8" s="1" customFormat="1" ht="24.75" customHeight="1">
      <c r="A61" s="67"/>
      <c r="B61" s="32" t="str">
        <f>IF(D6&lt;=30.5,"Gerekmez)",IF(D6&gt;30.5,"Gerekir"))</f>
        <v>Gerekir</v>
      </c>
      <c r="C61" s="32" t="str">
        <f>IF(D6&lt;=30.5,"Gerekmez)",IF(D6&gt;30.5,"Gerekir"))</f>
        <v>Gerekir</v>
      </c>
      <c r="D61" s="32" t="str">
        <f>IF(D6&lt;=30.5,"Gerekmez)",IF(D6&gt;30.5,"Gerekir"))</f>
        <v>Gerekir</v>
      </c>
      <c r="E61" s="32" t="str">
        <f>IF(D6&lt;=30.5,"Gerekmez)",IF(D6&gt;30.5,"Gerekir"))</f>
        <v>Gerekir</v>
      </c>
      <c r="F61" s="32" t="str">
        <f>IF(F9&lt;=5000,"Gerekmez)",IF(F9&gt;5000,"Gerekir"))</f>
        <v>Gerekmez)</v>
      </c>
      <c r="G61" s="32" t="str">
        <f>IF(H9&lt;=30.5,"Gerekmez)",IF(H9&gt;30.5,"Gerekir"))</f>
        <v>Gerekir</v>
      </c>
      <c r="H61" s="32" t="str">
        <f>IF(D6&lt;=51.5,"Gerekmez)",IF(D6&gt;51.5,"Gerekir"))</f>
        <v>Gerekir</v>
      </c>
    </row>
    <row r="62" spans="1:8" s="1" customFormat="1" ht="24.75" customHeight="1">
      <c r="A62" s="67"/>
      <c r="B62" s="32" t="str">
        <f>IF(G9&lt;=2000,"Gerekmez)",IF(G9&gt;2000,"Gerekir"))</f>
        <v>Gerekir</v>
      </c>
      <c r="C62" s="32" t="str">
        <f>IF(B9&lt;=21.5,"Gerekmez)",IF(B9&gt;21.5,"Gerekir"))</f>
        <v>Gerekir</v>
      </c>
      <c r="D62" s="32" t="str">
        <f>IF(B9&lt;=21.5,"Gerekmez)",IF(B9&gt;21.5,"Gerekir"))</f>
        <v>Gerekir</v>
      </c>
      <c r="E62" s="32" t="str">
        <f>IF(B9&lt;=21.5,"Gerekmez)",IF(B9&gt;21.5,"Gerekir"))</f>
        <v>Gerekir</v>
      </c>
      <c r="F62" s="21"/>
      <c r="G62" s="32" t="str">
        <f>IF(H12&lt;=4,"Gerekmez)",IF(H12&gt;4,"Gerekir"))</f>
        <v>Gerekmez)</v>
      </c>
      <c r="H62" s="21"/>
    </row>
    <row r="63" spans="1:8" s="1" customFormat="1" ht="24.75" customHeight="1">
      <c r="A63" s="67"/>
      <c r="B63" s="21"/>
      <c r="C63" s="32" t="str">
        <f>IF(F6&lt;=1000,"Gerekmez)",IF(F6&gt;1000,"Gerekir"))</f>
        <v>Gerekmez)</v>
      </c>
      <c r="D63" s="32" t="str">
        <f>IF(H6&lt;=1000,"Gerekmez)",IF(H6&gt;1000,"Gerekir"))</f>
        <v>Gerekmez)</v>
      </c>
      <c r="E63" s="32" t="str">
        <f>IF(G6&lt;=1000,"Gerekmez)",IF(G6&gt;1000,"Gerekir"))</f>
        <v>Gerekir</v>
      </c>
      <c r="F63" s="21"/>
      <c r="G63" s="21"/>
      <c r="H63" s="21"/>
    </row>
    <row r="64" spans="1:8" s="1" customFormat="1" ht="24.75" customHeight="1">
      <c r="A64" s="68"/>
      <c r="B64" s="21"/>
      <c r="C64" s="32" t="str">
        <f>IF(E6&lt;=75,"Gerekmez)",IF(E6&gt;75,"Gerekir"))</f>
        <v>Gerekir</v>
      </c>
      <c r="D64" s="21"/>
      <c r="E64" s="21"/>
      <c r="F64" s="21"/>
      <c r="G64" s="21"/>
      <c r="H64" s="21"/>
    </row>
    <row r="65" spans="1:8" s="1" customFormat="1" ht="24.75" customHeight="1">
      <c r="A65" s="85"/>
      <c r="B65" s="86"/>
      <c r="C65" s="86"/>
      <c r="D65" s="86"/>
      <c r="E65" s="86"/>
      <c r="F65" s="86"/>
      <c r="G65" s="86"/>
      <c r="H65" s="87"/>
    </row>
    <row r="66" spans="1:8" ht="51" customHeight="1">
      <c r="A66" s="75" t="s">
        <v>0</v>
      </c>
      <c r="B66" s="11" t="s">
        <v>74</v>
      </c>
      <c r="C66" s="11"/>
      <c r="D66" s="9" t="s">
        <v>75</v>
      </c>
      <c r="E66" s="9" t="s">
        <v>76</v>
      </c>
      <c r="F66" s="9" t="s">
        <v>56</v>
      </c>
      <c r="G66" s="26"/>
      <c r="H66" s="11" t="s">
        <v>77</v>
      </c>
    </row>
    <row r="67" spans="1:8" ht="42" customHeight="1">
      <c r="A67" s="76"/>
      <c r="B67" s="21" t="s">
        <v>24</v>
      </c>
      <c r="C67" s="21"/>
      <c r="D67" s="21" t="s">
        <v>24</v>
      </c>
      <c r="E67" s="21" t="s">
        <v>24</v>
      </c>
      <c r="F67" s="21" t="s">
        <v>24</v>
      </c>
      <c r="G67" s="21"/>
      <c r="H67" s="21" t="s">
        <v>24</v>
      </c>
    </row>
    <row r="68" spans="1:8" ht="24.75" customHeight="1">
      <c r="A68" s="67"/>
      <c r="B68" s="32" t="str">
        <f>IF(C9&lt;=600,"Gerekmez)",IF(C9&gt;600,"Gerekir"))</f>
        <v>Gerekir</v>
      </c>
      <c r="C68" s="33"/>
      <c r="D68" s="32" t="str">
        <f>IF(C9&lt;=600,"Gerekmez)",IF(C9&gt;600,"Gerekir"))</f>
        <v>Gerekir</v>
      </c>
      <c r="E68" s="32" t="str">
        <f>IF(C9&lt;=600,"Gerekmez)",IF(C9&gt;600,"Gerekir"))</f>
        <v>Gerekir</v>
      </c>
      <c r="F68" s="32" t="str">
        <f>IF(F9&lt;=5000,"Gerekmez)",IF(F9&gt;5000,"Gerekir"))</f>
        <v>Gerekmez)</v>
      </c>
      <c r="G68" s="33"/>
      <c r="H68" s="32" t="str">
        <f>IF(C9&lt;=2000,"Gerekmez)",IF(C9&gt;2000,"Gerekir"))</f>
        <v>Gerekmez)</v>
      </c>
    </row>
    <row r="69" spans="1:8" ht="24.75" customHeight="1">
      <c r="A69" s="68"/>
      <c r="B69" s="32" t="str">
        <f>IF(D9&lt;=10,"Gerekmez)",IF(D9&gt;10,"Gerekir"))</f>
        <v>Gerekir</v>
      </c>
      <c r="C69" s="33"/>
      <c r="D69" s="32" t="str">
        <f>IF(D9&lt;=10,"Gerekmez)",IF(D9&gt;10,"Gerekir"))</f>
        <v>Gerekir</v>
      </c>
      <c r="E69" s="21"/>
      <c r="F69" s="33"/>
      <c r="G69" s="33"/>
      <c r="H69" s="21"/>
    </row>
    <row r="70" spans="1:8" ht="24.75" customHeight="1">
      <c r="A70" s="85"/>
      <c r="B70" s="86"/>
      <c r="C70" s="86"/>
      <c r="D70" s="86"/>
      <c r="E70" s="86"/>
      <c r="F70" s="86"/>
      <c r="G70" s="86"/>
      <c r="H70" s="87"/>
    </row>
    <row r="71" spans="1:8" ht="33" customHeight="1">
      <c r="A71" s="80" t="s">
        <v>1</v>
      </c>
      <c r="B71" s="29" t="s">
        <v>78</v>
      </c>
      <c r="C71" s="73"/>
      <c r="D71" s="69"/>
      <c r="E71" s="29" t="s">
        <v>78</v>
      </c>
      <c r="F71" s="73"/>
      <c r="G71" s="73"/>
      <c r="H71" s="29" t="s">
        <v>79</v>
      </c>
    </row>
    <row r="72" spans="1:8" ht="31.5" customHeight="1">
      <c r="A72" s="90"/>
      <c r="B72" s="21" t="s">
        <v>24</v>
      </c>
      <c r="C72" s="74"/>
      <c r="D72" s="70"/>
      <c r="E72" s="21" t="s">
        <v>24</v>
      </c>
      <c r="F72" s="74"/>
      <c r="G72" s="74"/>
      <c r="H72" s="21" t="s">
        <v>24</v>
      </c>
    </row>
    <row r="73" spans="1:8" ht="20.25" customHeight="1">
      <c r="A73" s="68"/>
      <c r="B73" s="32" t="str">
        <f>IF(D6&lt;=51.5,"Gerekmez)",IF(D6&gt;51.5,"Gerekir"))</f>
        <v>Gerekir</v>
      </c>
      <c r="C73" s="34"/>
      <c r="D73" s="35"/>
      <c r="E73" s="32" t="str">
        <f>IF(D6&lt;=51.5,"Gerekmez)",IF(D6&gt;51.5,"Gerekir"))</f>
        <v>Gerekir</v>
      </c>
      <c r="F73" s="34"/>
      <c r="G73" s="34"/>
      <c r="H73" s="32" t="str">
        <f>IF(E9&lt;=100,"Gerekmez)",IF(E9&gt;100,"Gerekir"))</f>
        <v>Gerekir</v>
      </c>
    </row>
    <row r="74" spans="1:8" ht="20.25" customHeight="1">
      <c r="A74" s="85"/>
      <c r="B74" s="86"/>
      <c r="C74" s="86"/>
      <c r="D74" s="86"/>
      <c r="E74" s="86"/>
      <c r="F74" s="86"/>
      <c r="G74" s="86"/>
      <c r="H74" s="87"/>
    </row>
    <row r="75" spans="1:8" ht="33" customHeight="1">
      <c r="A75" s="91" t="s">
        <v>2</v>
      </c>
      <c r="B75" s="27" t="s">
        <v>78</v>
      </c>
      <c r="C75" s="71"/>
      <c r="D75" s="71"/>
      <c r="E75" s="71"/>
      <c r="F75" s="71"/>
      <c r="G75" s="71"/>
      <c r="H75" s="71"/>
    </row>
    <row r="76" spans="1:8" ht="39" customHeight="1">
      <c r="A76" s="100"/>
      <c r="B76" s="21" t="s">
        <v>24</v>
      </c>
      <c r="C76" s="72"/>
      <c r="D76" s="72"/>
      <c r="E76" s="72"/>
      <c r="F76" s="72"/>
      <c r="G76" s="72"/>
      <c r="H76" s="72"/>
    </row>
    <row r="77" spans="1:8" ht="27" customHeight="1">
      <c r="A77" s="68"/>
      <c r="B77" s="32" t="str">
        <f>IF(D6&lt;=51.5,"Gerekmez)",IF(D6&gt;51.5,"Gerekir"))</f>
        <v>Gerekir</v>
      </c>
      <c r="C77" s="36"/>
      <c r="D77" s="36"/>
      <c r="E77" s="36"/>
      <c r="F77" s="36"/>
      <c r="G77" s="36"/>
      <c r="H77" s="36"/>
    </row>
    <row r="78" spans="1:8" ht="27" customHeight="1">
      <c r="A78" s="85"/>
      <c r="B78" s="86"/>
      <c r="C78" s="86"/>
      <c r="D78" s="86"/>
      <c r="E78" s="86"/>
      <c r="F78" s="86"/>
      <c r="G78" s="86"/>
      <c r="H78" s="87"/>
    </row>
    <row r="79" spans="1:8" ht="48.75" customHeight="1">
      <c r="A79" s="80" t="s">
        <v>3</v>
      </c>
      <c r="B79" s="29" t="s">
        <v>80</v>
      </c>
      <c r="C79" s="73"/>
      <c r="D79" s="73"/>
      <c r="E79" s="73"/>
      <c r="F79" s="73"/>
      <c r="G79" s="73"/>
      <c r="H79" s="73"/>
    </row>
    <row r="80" spans="1:8" ht="30.75" customHeight="1">
      <c r="A80" s="81"/>
      <c r="B80" s="21" t="s">
        <v>24</v>
      </c>
      <c r="C80" s="74"/>
      <c r="D80" s="74"/>
      <c r="E80" s="74"/>
      <c r="F80" s="74"/>
      <c r="G80" s="74"/>
      <c r="H80" s="74"/>
    </row>
    <row r="81" spans="1:8" ht="19.5" customHeight="1">
      <c r="A81" s="85"/>
      <c r="B81" s="86"/>
      <c r="C81" s="86"/>
      <c r="D81" s="86"/>
      <c r="E81" s="86"/>
      <c r="F81" s="86"/>
      <c r="G81" s="86"/>
      <c r="H81" s="87"/>
    </row>
    <row r="82" spans="1:8" ht="30" customHeight="1">
      <c r="A82" s="75" t="s">
        <v>4</v>
      </c>
      <c r="B82" s="11" t="s">
        <v>78</v>
      </c>
      <c r="C82" s="88"/>
      <c r="D82" s="88"/>
      <c r="E82" s="9" t="s">
        <v>81</v>
      </c>
      <c r="F82" s="88"/>
      <c r="G82" s="88"/>
      <c r="H82" s="11" t="s">
        <v>82</v>
      </c>
    </row>
    <row r="83" spans="1:8" ht="36" customHeight="1">
      <c r="A83" s="76"/>
      <c r="B83" s="21" t="s">
        <v>24</v>
      </c>
      <c r="C83" s="89"/>
      <c r="D83" s="89"/>
      <c r="E83" s="21" t="s">
        <v>24</v>
      </c>
      <c r="F83" s="89"/>
      <c r="G83" s="89"/>
      <c r="H83" s="21" t="s">
        <v>24</v>
      </c>
    </row>
    <row r="84" spans="1:8" ht="21.75" customHeight="1">
      <c r="A84" s="68"/>
      <c r="B84" s="32" t="str">
        <f>IF(D6&lt;=51.5,"Gerekmez)",IF(D6&gt;51.5,"Gerekir"))</f>
        <v>Gerekir</v>
      </c>
      <c r="C84" s="37"/>
      <c r="D84" s="37"/>
      <c r="E84" s="32" t="str">
        <f>IF(G12&lt;=350,"Gerekmez)",IF(G12&gt;350,"Gerekir"))</f>
        <v>Gerekir</v>
      </c>
      <c r="F84" s="37"/>
      <c r="G84" s="37"/>
      <c r="H84" s="32" t="str">
        <f>IF(F12&lt;=2000,"Gerekmez)",IF(F12&gt;2000,"Gerekir"))</f>
        <v>Gerekmez)</v>
      </c>
    </row>
    <row r="85" spans="1:8" ht="21.75" customHeight="1">
      <c r="A85" s="85"/>
      <c r="B85" s="86"/>
      <c r="C85" s="86"/>
      <c r="D85" s="86"/>
      <c r="E85" s="86"/>
      <c r="F85" s="86"/>
      <c r="G85" s="86"/>
      <c r="H85" s="87"/>
    </row>
    <row r="86" spans="1:8" ht="57" customHeight="1">
      <c r="A86" s="65" t="s">
        <v>13</v>
      </c>
      <c r="B86" s="30" t="s">
        <v>78</v>
      </c>
      <c r="C86" s="58"/>
      <c r="D86" s="58"/>
      <c r="E86" s="7" t="s">
        <v>55</v>
      </c>
      <c r="F86" s="58"/>
      <c r="G86" s="58"/>
      <c r="H86" s="7" t="s">
        <v>83</v>
      </c>
    </row>
    <row r="87" spans="1:8" ht="38.25" customHeight="1">
      <c r="A87" s="66"/>
      <c r="B87" s="21" t="s">
        <v>24</v>
      </c>
      <c r="C87" s="59"/>
      <c r="D87" s="59"/>
      <c r="E87" s="21" t="s">
        <v>24</v>
      </c>
      <c r="F87" s="59"/>
      <c r="G87" s="59"/>
      <c r="H87" s="21" t="s">
        <v>24</v>
      </c>
    </row>
    <row r="88" spans="1:8" ht="27" customHeight="1">
      <c r="A88" s="67"/>
      <c r="B88" s="32" t="str">
        <f>IF(D6&lt;=51.5,"Gerekmez)",IF(D6&gt;51.5,"Gerekir"))</f>
        <v>Gerekir</v>
      </c>
      <c r="C88" s="28"/>
      <c r="D88" s="28"/>
      <c r="E88" s="32" t="str">
        <f>IF(D6&lt;=30.5,"Gerekmez)",IF(D6&gt;30.5,"Gerekir"))</f>
        <v>Gerekir</v>
      </c>
      <c r="F88" s="28"/>
      <c r="G88" s="28"/>
      <c r="H88" s="32" t="str">
        <f>IF(E12&lt;=2000,"Gerekmez)",IF(E12&gt;2000,"Gerekir"))</f>
        <v>Gerekir</v>
      </c>
    </row>
    <row r="89" spans="1:8" ht="27" customHeight="1">
      <c r="A89" s="67"/>
      <c r="B89" s="21"/>
      <c r="C89" s="28"/>
      <c r="D89" s="28"/>
      <c r="E89" s="32" t="str">
        <f>IF(B9&lt;=21.5,"Gerekmez)",IF(B9&gt;21.5,"Gerekir"))</f>
        <v>Gerekir</v>
      </c>
      <c r="F89" s="28"/>
      <c r="G89" s="28"/>
      <c r="H89" s="21"/>
    </row>
    <row r="90" spans="1:8" ht="27" customHeight="1">
      <c r="A90" s="68"/>
      <c r="B90" s="21"/>
      <c r="C90" s="28"/>
      <c r="D90" s="28"/>
      <c r="E90" s="32" t="str">
        <f>IF(G6&lt;=1000,"Gerekmez)",IF(G6&gt;1000,"Gerekir"))</f>
        <v>Gerekir</v>
      </c>
      <c r="F90" s="28"/>
      <c r="G90" s="28"/>
      <c r="H90" s="21"/>
    </row>
    <row r="91" spans="1:8" ht="27" customHeight="1">
      <c r="A91" s="85"/>
      <c r="B91" s="86"/>
      <c r="C91" s="86"/>
      <c r="D91" s="86"/>
      <c r="E91" s="86"/>
      <c r="F91" s="86"/>
      <c r="G91" s="86"/>
      <c r="H91" s="87"/>
    </row>
    <row r="92" spans="1:8" ht="60.75">
      <c r="A92" s="82" t="s">
        <v>14</v>
      </c>
      <c r="B92" s="38"/>
      <c r="C92" s="38"/>
      <c r="D92" s="38"/>
      <c r="E92" s="38"/>
      <c r="F92" s="38"/>
      <c r="G92" s="39" t="s">
        <v>84</v>
      </c>
      <c r="H92" s="20" t="s">
        <v>85</v>
      </c>
    </row>
    <row r="93" spans="1:8" ht="27.75" customHeight="1">
      <c r="A93" s="83"/>
      <c r="B93" s="38"/>
      <c r="C93" s="38"/>
      <c r="D93" s="38"/>
      <c r="E93" s="38"/>
      <c r="F93" s="38"/>
      <c r="G93" s="21" t="s">
        <v>24</v>
      </c>
      <c r="H93" s="21" t="s">
        <v>24</v>
      </c>
    </row>
    <row r="94" spans="1:8" ht="23.25" customHeight="1">
      <c r="A94" s="84"/>
      <c r="B94" s="38"/>
      <c r="C94" s="38"/>
      <c r="D94" s="38"/>
      <c r="E94" s="38"/>
      <c r="F94" s="38"/>
      <c r="G94" s="32" t="str">
        <f>IF(H12&lt;=4,"Gerekmez)",IF(H12&gt;4,"Gerekir"))</f>
        <v>Gerekmez)</v>
      </c>
      <c r="H94" s="32" t="str">
        <f>IF(D6&lt;=51.5,"Gerekmez)",IF(D6&gt;51.5,"Gerekir"))</f>
        <v>Gerekir</v>
      </c>
    </row>
  </sheetData>
  <mergeCells count="56">
    <mergeCell ref="D82:D83"/>
    <mergeCell ref="C82:C83"/>
    <mergeCell ref="B14:H14"/>
    <mergeCell ref="E75:E76"/>
    <mergeCell ref="F71:F72"/>
    <mergeCell ref="G71:G72"/>
    <mergeCell ref="G82:G83"/>
    <mergeCell ref="A71:A73"/>
    <mergeCell ref="A75:A77"/>
    <mergeCell ref="A23:H23"/>
    <mergeCell ref="A30:H30"/>
    <mergeCell ref="A37:H37"/>
    <mergeCell ref="A58:H58"/>
    <mergeCell ref="A65:H65"/>
    <mergeCell ref="A70:H70"/>
    <mergeCell ref="A44:H44"/>
    <mergeCell ref="A51:H51"/>
    <mergeCell ref="A52:A57"/>
    <mergeCell ref="A59:A64"/>
    <mergeCell ref="A17:A22"/>
    <mergeCell ref="A24:A29"/>
    <mergeCell ref="A31:A36"/>
    <mergeCell ref="A38:A43"/>
    <mergeCell ref="A45:A50"/>
    <mergeCell ref="A92:A94"/>
    <mergeCell ref="A74:H74"/>
    <mergeCell ref="A78:H78"/>
    <mergeCell ref="A81:H81"/>
    <mergeCell ref="A85:H85"/>
    <mergeCell ref="A91:H91"/>
    <mergeCell ref="H75:H76"/>
    <mergeCell ref="H79:H80"/>
    <mergeCell ref="F82:F83"/>
    <mergeCell ref="F86:F87"/>
    <mergeCell ref="G75:G76"/>
    <mergeCell ref="G79:G80"/>
    <mergeCell ref="D86:D87"/>
    <mergeCell ref="E79:E80"/>
    <mergeCell ref="F75:F76"/>
    <mergeCell ref="F79:F80"/>
    <mergeCell ref="G86:G87"/>
    <mergeCell ref="A1:H1"/>
    <mergeCell ref="B4:H4"/>
    <mergeCell ref="A86:A90"/>
    <mergeCell ref="D71:D72"/>
    <mergeCell ref="D75:D76"/>
    <mergeCell ref="D79:D80"/>
    <mergeCell ref="A82:A84"/>
    <mergeCell ref="A66:A69"/>
    <mergeCell ref="A5:A12"/>
    <mergeCell ref="B12:C12"/>
    <mergeCell ref="A79:A80"/>
    <mergeCell ref="C71:C72"/>
    <mergeCell ref="C75:C76"/>
    <mergeCell ref="C79:C80"/>
    <mergeCell ref="C86:C87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3"/>
    </row>
    <row r="30" spans="1:1">
      <c r="A3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2014-10-15T06:30:29Z</cp:lastPrinted>
  <dcterms:created xsi:type="dcterms:W3CDTF">2014-10-14T13:04:17Z</dcterms:created>
  <dcterms:modified xsi:type="dcterms:W3CDTF">2014-11-13T09:07:24Z</dcterms:modified>
</cp:coreProperties>
</file>