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<sst xmlns="http://schemas.openxmlformats.org/spreadsheetml/2006/main" count="95" uniqueCount="77">
  <si>
    <t>No</t>
  </si>
  <si>
    <t>L(m)</t>
  </si>
  <si>
    <t>FİYAT</t>
  </si>
  <si>
    <t>(YTL)</t>
  </si>
  <si>
    <t>LAMA</t>
  </si>
  <si>
    <t>kg/m</t>
  </si>
  <si>
    <t>kg/m3</t>
  </si>
  <si>
    <t>YTL/kg</t>
  </si>
  <si>
    <t>MALZEME-BR. AĞIRLIK-FİYAT TABLOSU</t>
  </si>
  <si>
    <t>Malzeme</t>
  </si>
  <si>
    <t>KALAY</t>
  </si>
  <si>
    <t>KUM</t>
  </si>
  <si>
    <t>ÇAKIL</t>
  </si>
  <si>
    <t>KAĞIT</t>
  </si>
  <si>
    <t>NİKEL</t>
  </si>
  <si>
    <t>KATRAN</t>
  </si>
  <si>
    <t>HAVA</t>
  </si>
  <si>
    <t>KİREMİT</t>
  </si>
  <si>
    <t>KURŞUN</t>
  </si>
  <si>
    <t>PİRİNÇ</t>
  </si>
  <si>
    <t>BETON</t>
  </si>
  <si>
    <t>BRONZ</t>
  </si>
  <si>
    <t>BAKIR</t>
  </si>
  <si>
    <t>ÇİMENTO</t>
  </si>
  <si>
    <t>ÇİNKO</t>
  </si>
  <si>
    <t>DEMİR</t>
  </si>
  <si>
    <t>KÖMÜR</t>
  </si>
  <si>
    <t xml:space="preserve">     SU</t>
  </si>
  <si>
    <t xml:space="preserve">    BUZ</t>
  </si>
  <si>
    <t>KERESTE</t>
  </si>
  <si>
    <t>MAZOT</t>
  </si>
  <si>
    <t>BENZİN</t>
  </si>
  <si>
    <t>pasln</t>
  </si>
  <si>
    <t>sac</t>
  </si>
  <si>
    <t>T profili</t>
  </si>
  <si>
    <t>Dolu kare
profil</t>
  </si>
  <si>
    <t>Dolu
altıköşe
profil</t>
  </si>
  <si>
    <t>Malz.
Cinsi</t>
  </si>
  <si>
    <t>L
(m)</t>
  </si>
  <si>
    <t>b
(mm)</t>
  </si>
  <si>
    <t>a
(mm)</t>
  </si>
  <si>
    <t>Malzeme
Adı</t>
  </si>
  <si>
    <t>e
(mm)</t>
  </si>
  <si>
    <t>Demir</t>
  </si>
  <si>
    <t>Dolu yuv.
Profil</t>
  </si>
  <si>
    <t xml:space="preserve">
(mm)</t>
  </si>
  <si>
    <t>Çap
(d)</t>
  </si>
  <si>
    <t>Yoğun
Kg/m3</t>
  </si>
  <si>
    <t>Çeşitli Malzeme. Yoğunlukları</t>
  </si>
  <si>
    <t>*Malzeme
Boyut</t>
  </si>
  <si>
    <t>*Ad</t>
  </si>
  <si>
    <t>*Br.
 Fiyat</t>
  </si>
  <si>
    <t>Topl
Uz.</t>
  </si>
  <si>
    <t>*Br.
Uz.</t>
  </si>
  <si>
    <t>DEMİR
DÖKÜM</t>
  </si>
  <si>
    <t>ALÜMİN</t>
  </si>
  <si>
    <t>TOPRAK-
yaş</t>
  </si>
  <si>
    <t>TOPRAK
-kuru</t>
  </si>
  <si>
    <t>KAYA-
Sert</t>
  </si>
  <si>
    <t>NPU 
profil</t>
  </si>
  <si>
    <t>Galv.
Boru</t>
  </si>
  <si>
    <t>Siyah
 boru</t>
  </si>
  <si>
    <t>NPI
 Profil</t>
  </si>
  <si>
    <t>Dikdört 
Profil</t>
  </si>
  <si>
    <t>Kare 
Profil</t>
  </si>
  <si>
    <t>Yuv.
profil</t>
  </si>
  <si>
    <t>İnce
 köşeb.</t>
  </si>
  <si>
    <t>Çeşitk.
köşeb.</t>
  </si>
  <si>
    <t>Köşeb.</t>
  </si>
  <si>
    <t>KAYA-
yumuş</t>
  </si>
  <si>
    <t>Baklava
 sac</t>
  </si>
  <si>
    <t>Paslan.
sac</t>
  </si>
  <si>
    <t>*Yoğ.</t>
  </si>
  <si>
    <t>*Et 
Kalın</t>
  </si>
  <si>
    <t>Not:*, açık sarı renkler giriş değerleri, gül rengi değerler  çıkış değerlerdir.</t>
  </si>
  <si>
    <t>Yoğun.
Kg/m3</t>
  </si>
  <si>
    <t>Birim
Ağırl.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</si>
</sst>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5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4"/>
      <name val="Arial Tur"/>
      <family val="0"/>
    </font>
    <font>
      <b/>
      <sz val="9"/>
      <name val="Arial Tur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5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"/>
  <sheetViews>
    <sheetView tabSelected="1" workbookViewId="0" topLeftCell="A1">
      <selection activeCell="R8" sqref="R8"/>
    </sheetView>
  </sheetViews>
  <sheetFormatPr defaultColWidth="9.00390625" defaultRowHeight="12.75"/>
  <cols>
    <col min="1" max="1" width="2.875" style="0" customWidth="1"/>
    <col min="3" max="3" width="6.125" style="0" customWidth="1"/>
    <col min="4" max="4" width="9.375" style="0" customWidth="1"/>
    <col min="5" max="5" width="6.25390625" style="0" customWidth="1"/>
    <col min="6" max="6" width="5.875" style="0" customWidth="1"/>
    <col min="7" max="8" width="6.125" style="0" customWidth="1"/>
    <col min="9" max="9" width="5.875" style="0" customWidth="1"/>
    <col min="10" max="10" width="4.625" style="0" customWidth="1"/>
    <col min="11" max="11" width="4.00390625" style="0" customWidth="1"/>
    <col min="12" max="12" width="4.875" style="0" customWidth="1"/>
    <col min="13" max="13" width="7.25390625" style="0" customWidth="1"/>
    <col min="14" max="14" width="6.00390625" style="0" customWidth="1"/>
  </cols>
  <sheetData>
    <row r="2" spans="1:14" ht="18">
      <c r="A2" s="25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 customHeight="1">
      <c r="A3" s="29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38.25">
      <c r="A4" s="27" t="s">
        <v>0</v>
      </c>
      <c r="B4" s="33" t="s">
        <v>41</v>
      </c>
      <c r="C4" s="31" t="s">
        <v>49</v>
      </c>
      <c r="D4" s="32"/>
      <c r="E4" s="19" t="s">
        <v>46</v>
      </c>
      <c r="F4" s="3" t="s">
        <v>73</v>
      </c>
      <c r="G4" s="15" t="s">
        <v>37</v>
      </c>
      <c r="H4" s="8" t="s">
        <v>72</v>
      </c>
      <c r="I4" s="16" t="s">
        <v>76</v>
      </c>
      <c r="J4" s="3" t="s">
        <v>53</v>
      </c>
      <c r="K4" s="8" t="s">
        <v>50</v>
      </c>
      <c r="L4" s="16" t="s">
        <v>52</v>
      </c>
      <c r="M4" s="3" t="s">
        <v>51</v>
      </c>
      <c r="N4" s="11" t="s">
        <v>2</v>
      </c>
      <c r="O4" s="7"/>
    </row>
    <row r="5" spans="1:15" ht="25.5">
      <c r="A5" s="28"/>
      <c r="B5" s="28"/>
      <c r="C5" s="14" t="s">
        <v>40</v>
      </c>
      <c r="D5" s="3" t="s">
        <v>39</v>
      </c>
      <c r="E5" s="15" t="s">
        <v>45</v>
      </c>
      <c r="F5" s="3" t="s">
        <v>42</v>
      </c>
      <c r="G5" s="10" t="s">
        <v>43</v>
      </c>
      <c r="H5" s="8" t="s">
        <v>6</v>
      </c>
      <c r="I5" s="11" t="s">
        <v>5</v>
      </c>
      <c r="J5" s="3" t="s">
        <v>38</v>
      </c>
      <c r="K5" s="8"/>
      <c r="L5" s="11" t="s">
        <v>1</v>
      </c>
      <c r="M5" s="8" t="s">
        <v>7</v>
      </c>
      <c r="N5" s="11" t="s">
        <v>3</v>
      </c>
      <c r="O5" s="7"/>
    </row>
    <row r="6" spans="1:15" ht="12.75">
      <c r="A6" s="2">
        <v>1</v>
      </c>
      <c r="B6" s="4" t="s">
        <v>4</v>
      </c>
      <c r="C6" s="8">
        <v>16</v>
      </c>
      <c r="D6" s="12">
        <v>0</v>
      </c>
      <c r="E6" s="12"/>
      <c r="F6" s="13">
        <v>3</v>
      </c>
      <c r="G6" s="10" t="s">
        <v>43</v>
      </c>
      <c r="H6" s="8">
        <v>7850</v>
      </c>
      <c r="I6" s="17">
        <f>(C6*F6*H6)/1000000</f>
        <v>0.3768</v>
      </c>
      <c r="J6" s="8">
        <v>6</v>
      </c>
      <c r="K6" s="8">
        <v>3</v>
      </c>
      <c r="L6" s="11">
        <f aca="true" t="shared" si="0" ref="L6:L22">J6*K6</f>
        <v>18</v>
      </c>
      <c r="M6" s="8">
        <v>0.5</v>
      </c>
      <c r="N6" s="11">
        <f aca="true" t="shared" si="1" ref="N6:N22">I6*L6*M6</f>
        <v>3.3912000000000004</v>
      </c>
      <c r="O6" s="7"/>
    </row>
    <row r="7" spans="1:15" ht="12.75">
      <c r="A7" s="2">
        <v>2</v>
      </c>
      <c r="B7" s="5" t="s">
        <v>68</v>
      </c>
      <c r="C7" s="8">
        <v>20</v>
      </c>
      <c r="D7" s="8">
        <v>20</v>
      </c>
      <c r="E7" s="12"/>
      <c r="F7" s="13">
        <v>3</v>
      </c>
      <c r="G7" s="10" t="s">
        <v>43</v>
      </c>
      <c r="H7" s="8">
        <v>7850</v>
      </c>
      <c r="I7" s="17">
        <f>(2*(C7+D7)*F7*H7*0.461)/1000000</f>
        <v>0.868524</v>
      </c>
      <c r="J7" s="8">
        <v>6</v>
      </c>
      <c r="K7" s="8">
        <v>2</v>
      </c>
      <c r="L7" s="11">
        <f t="shared" si="0"/>
        <v>12</v>
      </c>
      <c r="M7" s="8">
        <v>0.5</v>
      </c>
      <c r="N7" s="11">
        <f t="shared" si="1"/>
        <v>5.211144</v>
      </c>
      <c r="O7" s="7"/>
    </row>
    <row r="8" spans="1:15" ht="25.5">
      <c r="A8" s="2">
        <v>3</v>
      </c>
      <c r="B8" s="6" t="s">
        <v>67</v>
      </c>
      <c r="C8" s="8">
        <v>75</v>
      </c>
      <c r="D8" s="8">
        <v>50</v>
      </c>
      <c r="E8" s="12"/>
      <c r="F8" s="13">
        <v>5</v>
      </c>
      <c r="G8" s="10" t="s">
        <v>43</v>
      </c>
      <c r="H8" s="8">
        <v>7850</v>
      </c>
      <c r="I8" s="17">
        <f>(2*(C8+D8)*F8*H8*0.48)/1000000</f>
        <v>4.71</v>
      </c>
      <c r="J8" s="8">
        <v>6</v>
      </c>
      <c r="K8" s="8">
        <v>2</v>
      </c>
      <c r="L8" s="11">
        <f t="shared" si="0"/>
        <v>12</v>
      </c>
      <c r="M8" s="8">
        <v>0.5</v>
      </c>
      <c r="N8" s="11">
        <f t="shared" si="1"/>
        <v>28.259999999999998</v>
      </c>
      <c r="O8" s="7"/>
    </row>
    <row r="9" spans="1:15" ht="25.5">
      <c r="A9" s="2">
        <v>4</v>
      </c>
      <c r="B9" s="6" t="s">
        <v>66</v>
      </c>
      <c r="C9" s="8">
        <v>40</v>
      </c>
      <c r="D9" s="8">
        <v>40</v>
      </c>
      <c r="E9" s="12"/>
      <c r="F9" s="13">
        <v>3</v>
      </c>
      <c r="G9" s="10" t="s">
        <v>43</v>
      </c>
      <c r="H9" s="8">
        <v>7850</v>
      </c>
      <c r="I9" s="17">
        <f>(2*(C9+D9)*F9*H9*0.48)/1000000</f>
        <v>1.80864</v>
      </c>
      <c r="J9" s="8">
        <v>6</v>
      </c>
      <c r="K9" s="8">
        <v>2</v>
      </c>
      <c r="L9" s="11">
        <f t="shared" si="0"/>
        <v>12</v>
      </c>
      <c r="M9" s="8">
        <v>0.5</v>
      </c>
      <c r="N9" s="11">
        <f t="shared" si="1"/>
        <v>10.85184</v>
      </c>
      <c r="O9" s="7"/>
    </row>
    <row r="10" spans="1:15" ht="12.75">
      <c r="A10" s="2">
        <v>5</v>
      </c>
      <c r="B10" s="5" t="s">
        <v>34</v>
      </c>
      <c r="C10" s="8">
        <v>35</v>
      </c>
      <c r="D10" s="8">
        <v>35</v>
      </c>
      <c r="E10" s="12"/>
      <c r="F10" s="13">
        <v>5.5</v>
      </c>
      <c r="G10" s="10" t="s">
        <v>43</v>
      </c>
      <c r="H10" s="8">
        <v>7850</v>
      </c>
      <c r="I10" s="17">
        <f>(C10+(D10-F10))*F10*H10/1000000</f>
        <v>2.7847875</v>
      </c>
      <c r="J10" s="8">
        <v>6</v>
      </c>
      <c r="K10" s="8">
        <v>2</v>
      </c>
      <c r="L10" s="11">
        <f t="shared" si="0"/>
        <v>12</v>
      </c>
      <c r="M10" s="8">
        <v>0.5</v>
      </c>
      <c r="N10" s="11">
        <f t="shared" si="1"/>
        <v>16.708725</v>
      </c>
      <c r="O10" s="7"/>
    </row>
    <row r="11" spans="1:15" ht="38.25">
      <c r="A11" s="2">
        <v>6</v>
      </c>
      <c r="B11" s="6" t="s">
        <v>44</v>
      </c>
      <c r="C11" s="12"/>
      <c r="D11" s="12"/>
      <c r="E11" s="9">
        <v>140</v>
      </c>
      <c r="F11" s="13"/>
      <c r="G11" s="10" t="s">
        <v>43</v>
      </c>
      <c r="H11" s="8">
        <v>7850</v>
      </c>
      <c r="I11" s="17">
        <f>(0.785*(POWER(E11,2))*H11)/1000000</f>
        <v>120.7801</v>
      </c>
      <c r="J11" s="8">
        <v>6</v>
      </c>
      <c r="K11" s="8">
        <v>3</v>
      </c>
      <c r="L11" s="11">
        <f t="shared" si="0"/>
        <v>18</v>
      </c>
      <c r="M11" s="8">
        <v>0.5</v>
      </c>
      <c r="N11" s="11">
        <f t="shared" si="1"/>
        <v>1087.0209</v>
      </c>
      <c r="O11" s="7"/>
    </row>
    <row r="12" spans="1:15" ht="38.25">
      <c r="A12" s="2">
        <v>7</v>
      </c>
      <c r="B12" s="6" t="s">
        <v>35</v>
      </c>
      <c r="C12" s="8">
        <v>26</v>
      </c>
      <c r="D12" s="12"/>
      <c r="E12" s="12"/>
      <c r="F12" s="13"/>
      <c r="G12" s="10" t="s">
        <v>43</v>
      </c>
      <c r="H12" s="8">
        <v>7850</v>
      </c>
      <c r="I12" s="17">
        <f>(C12*C12*H12)/1000000</f>
        <v>5.3066</v>
      </c>
      <c r="J12" s="8">
        <v>6</v>
      </c>
      <c r="K12" s="8">
        <v>4</v>
      </c>
      <c r="L12" s="11">
        <f t="shared" si="0"/>
        <v>24</v>
      </c>
      <c r="M12" s="8">
        <v>0.5</v>
      </c>
      <c r="N12" s="11">
        <f t="shared" si="1"/>
        <v>63.67920000000001</v>
      </c>
      <c r="O12" s="7"/>
    </row>
    <row r="13" spans="1:15" ht="38.25">
      <c r="A13" s="2">
        <v>8</v>
      </c>
      <c r="B13" s="6" t="s">
        <v>36</v>
      </c>
      <c r="C13" s="8">
        <v>20</v>
      </c>
      <c r="D13" s="12"/>
      <c r="E13" s="12"/>
      <c r="F13" s="13"/>
      <c r="G13" s="10" t="s">
        <v>43</v>
      </c>
      <c r="H13" s="8">
        <v>7850</v>
      </c>
      <c r="I13" s="17">
        <f>(0.865*C13*C13*H13)/1000000</f>
        <v>2.7161</v>
      </c>
      <c r="J13" s="8">
        <v>6</v>
      </c>
      <c r="K13" s="8">
        <v>3</v>
      </c>
      <c r="L13" s="11">
        <f t="shared" si="0"/>
        <v>18</v>
      </c>
      <c r="M13" s="8">
        <v>0.5</v>
      </c>
      <c r="N13" s="11">
        <f t="shared" si="1"/>
        <v>24.4449</v>
      </c>
      <c r="O13" s="7"/>
    </row>
    <row r="14" spans="1:15" ht="25.5">
      <c r="A14" s="2">
        <v>9</v>
      </c>
      <c r="B14" s="6" t="s">
        <v>65</v>
      </c>
      <c r="C14" s="12"/>
      <c r="D14" s="12"/>
      <c r="E14" s="9">
        <v>40</v>
      </c>
      <c r="F14" s="13">
        <v>2</v>
      </c>
      <c r="G14" s="10" t="s">
        <v>43</v>
      </c>
      <c r="H14" s="8">
        <v>7850</v>
      </c>
      <c r="I14" s="17">
        <f>(3.14*F14*E14*H14*0.925)/1000000</f>
        <v>1.8240260000000001</v>
      </c>
      <c r="J14" s="8">
        <v>6</v>
      </c>
      <c r="K14" s="8">
        <v>2</v>
      </c>
      <c r="L14" s="11">
        <f t="shared" si="0"/>
        <v>12</v>
      </c>
      <c r="M14" s="8">
        <v>0.5</v>
      </c>
      <c r="N14" s="11">
        <f t="shared" si="1"/>
        <v>10.944156000000001</v>
      </c>
      <c r="O14" s="7"/>
    </row>
    <row r="15" spans="1:15" ht="25.5">
      <c r="A15" s="2">
        <v>10</v>
      </c>
      <c r="B15" s="6" t="s">
        <v>64</v>
      </c>
      <c r="C15" s="8">
        <v>100</v>
      </c>
      <c r="D15" s="8">
        <v>100</v>
      </c>
      <c r="E15" s="12"/>
      <c r="F15" s="13">
        <v>2</v>
      </c>
      <c r="G15" s="10" t="s">
        <v>43</v>
      </c>
      <c r="H15" s="8">
        <v>7850</v>
      </c>
      <c r="I15" s="17">
        <f>(2*((C15-F15)+D15)*F15*H15*0.961)/1000000</f>
        <v>5.9747292000000005</v>
      </c>
      <c r="J15" s="8">
        <v>6</v>
      </c>
      <c r="K15" s="8">
        <v>4</v>
      </c>
      <c r="L15" s="11">
        <f t="shared" si="0"/>
        <v>24</v>
      </c>
      <c r="M15" s="8">
        <v>0.5</v>
      </c>
      <c r="N15" s="11">
        <f t="shared" si="1"/>
        <v>71.69675040000001</v>
      </c>
      <c r="O15" s="7"/>
    </row>
    <row r="16" spans="1:15" ht="25.5">
      <c r="A16" s="2">
        <v>11</v>
      </c>
      <c r="B16" s="6" t="s">
        <v>63</v>
      </c>
      <c r="C16" s="8">
        <v>20</v>
      </c>
      <c r="D16" s="8">
        <v>10</v>
      </c>
      <c r="E16" s="12"/>
      <c r="F16" s="13">
        <v>1.5</v>
      </c>
      <c r="G16" s="10" t="s">
        <v>43</v>
      </c>
      <c r="H16" s="8">
        <v>7850</v>
      </c>
      <c r="I16" s="17">
        <f>(2*((C16-F16)+D16)*F16*H16*0.961)/1000000</f>
        <v>0.6449991749999999</v>
      </c>
      <c r="J16" s="8">
        <v>6</v>
      </c>
      <c r="K16" s="8">
        <v>4</v>
      </c>
      <c r="L16" s="11">
        <f t="shared" si="0"/>
        <v>24</v>
      </c>
      <c r="M16" s="8">
        <v>0.5</v>
      </c>
      <c r="N16" s="11">
        <f t="shared" si="1"/>
        <v>7.739990099999999</v>
      </c>
      <c r="O16" s="7"/>
    </row>
    <row r="17" spans="1:15" ht="25.5">
      <c r="A17" s="2">
        <v>12</v>
      </c>
      <c r="B17" s="6" t="s">
        <v>62</v>
      </c>
      <c r="C17" s="8">
        <v>600</v>
      </c>
      <c r="D17" s="8">
        <v>215</v>
      </c>
      <c r="E17" s="12"/>
      <c r="F17" s="13">
        <v>21.6</v>
      </c>
      <c r="G17" s="10" t="s">
        <v>43</v>
      </c>
      <c r="H17" s="8">
        <v>7850</v>
      </c>
      <c r="I17" s="17">
        <f>((C17-(2*F17))+(2*D17))*F17*H17*1.19/1000000</f>
        <v>199.11295151999997</v>
      </c>
      <c r="J17" s="8">
        <v>6</v>
      </c>
      <c r="K17" s="8">
        <v>3</v>
      </c>
      <c r="L17" s="11">
        <f t="shared" si="0"/>
        <v>18</v>
      </c>
      <c r="M17" s="8">
        <v>0.5</v>
      </c>
      <c r="N17" s="11">
        <f t="shared" si="1"/>
        <v>1792.0165636799998</v>
      </c>
      <c r="O17" s="7"/>
    </row>
    <row r="18" spans="1:15" ht="25.5">
      <c r="A18" s="2">
        <v>13</v>
      </c>
      <c r="B18" s="6" t="s">
        <v>59</v>
      </c>
      <c r="C18" s="8">
        <v>380</v>
      </c>
      <c r="D18" s="8">
        <v>102</v>
      </c>
      <c r="E18" s="12"/>
      <c r="F18" s="13">
        <v>13.34</v>
      </c>
      <c r="G18" s="10" t="s">
        <v>43</v>
      </c>
      <c r="H18" s="8">
        <v>7850</v>
      </c>
      <c r="I18" s="17">
        <f>((2*D18+C18)*F18*H18*1.023)/1000000</f>
        <v>62.562481607999985</v>
      </c>
      <c r="J18" s="8">
        <v>6</v>
      </c>
      <c r="K18" s="8">
        <v>3</v>
      </c>
      <c r="L18" s="11">
        <f t="shared" si="0"/>
        <v>18</v>
      </c>
      <c r="M18" s="8">
        <v>0.5</v>
      </c>
      <c r="N18" s="11">
        <f t="shared" si="1"/>
        <v>563.0623344719999</v>
      </c>
      <c r="O18" s="7"/>
    </row>
    <row r="19" spans="1:15" ht="25.5">
      <c r="A19" s="2">
        <v>14</v>
      </c>
      <c r="B19" s="6" t="s">
        <v>61</v>
      </c>
      <c r="C19" s="12"/>
      <c r="D19" s="12"/>
      <c r="E19" s="9">
        <v>20</v>
      </c>
      <c r="F19" s="17">
        <f>0.79*POWER(E19,0.4)</f>
        <v>2.6184186736985895</v>
      </c>
      <c r="G19" s="10" t="s">
        <v>43</v>
      </c>
      <c r="H19" s="8">
        <v>7850</v>
      </c>
      <c r="I19" s="17">
        <f>(((1.81*POWER(E19,0.9))+(E19))*0.5*F19*H19*3.14*1.05)/1000000</f>
        <v>1.5867671594297863</v>
      </c>
      <c r="J19" s="8">
        <v>6</v>
      </c>
      <c r="K19" s="8">
        <v>3</v>
      </c>
      <c r="L19" s="11">
        <f t="shared" si="0"/>
        <v>18</v>
      </c>
      <c r="M19" s="8">
        <v>0.5</v>
      </c>
      <c r="N19" s="11">
        <f t="shared" si="1"/>
        <v>14.280904434868077</v>
      </c>
      <c r="O19" s="7"/>
    </row>
    <row r="20" spans="1:15" ht="25.5">
      <c r="A20" s="2">
        <v>15</v>
      </c>
      <c r="B20" s="6" t="s">
        <v>60</v>
      </c>
      <c r="C20" s="12"/>
      <c r="D20" s="12"/>
      <c r="E20" s="9">
        <v>20</v>
      </c>
      <c r="F20" s="17">
        <f>0.79*POWER(E20,0.4)</f>
        <v>2.6184186736985895</v>
      </c>
      <c r="G20" s="10" t="s">
        <v>43</v>
      </c>
      <c r="H20" s="8">
        <v>7850</v>
      </c>
      <c r="I20" s="17">
        <f>(((1.81*POWER(E20,0.9))+(E20))*0.5*F20*H20*3.14*1.1)/1000000</f>
        <v>1.6623275003550142</v>
      </c>
      <c r="J20" s="8">
        <v>6</v>
      </c>
      <c r="K20" s="8">
        <v>3</v>
      </c>
      <c r="L20" s="11">
        <f t="shared" si="0"/>
        <v>18</v>
      </c>
      <c r="M20" s="8">
        <v>0.5</v>
      </c>
      <c r="N20" s="11">
        <f t="shared" si="1"/>
        <v>14.960947503195127</v>
      </c>
      <c r="O20" s="7"/>
    </row>
    <row r="21" spans="1:15" ht="12.75">
      <c r="A21" s="2">
        <v>16</v>
      </c>
      <c r="B21" s="5" t="s">
        <v>33</v>
      </c>
      <c r="C21" s="8">
        <v>1000</v>
      </c>
      <c r="D21" s="8">
        <v>2000</v>
      </c>
      <c r="E21" s="12"/>
      <c r="F21" s="13">
        <v>0.4</v>
      </c>
      <c r="G21" s="10" t="s">
        <v>43</v>
      </c>
      <c r="H21" s="8">
        <v>7850</v>
      </c>
      <c r="I21" s="17">
        <f>C21*D21*F21*H21/981250000</f>
        <v>6.4</v>
      </c>
      <c r="J21" s="8">
        <v>6</v>
      </c>
      <c r="K21" s="8">
        <v>4</v>
      </c>
      <c r="L21" s="11">
        <f t="shared" si="0"/>
        <v>24</v>
      </c>
      <c r="M21" s="8">
        <v>0.5</v>
      </c>
      <c r="N21" s="11">
        <f t="shared" si="1"/>
        <v>76.80000000000001</v>
      </c>
      <c r="O21" s="7"/>
    </row>
    <row r="22" spans="1:15" ht="25.5">
      <c r="A22" s="2">
        <v>17</v>
      </c>
      <c r="B22" s="6" t="s">
        <v>70</v>
      </c>
      <c r="C22" s="8">
        <v>1000</v>
      </c>
      <c r="D22" s="8">
        <v>2000</v>
      </c>
      <c r="E22" s="12"/>
      <c r="F22" s="13">
        <v>3.5</v>
      </c>
      <c r="G22" s="10" t="s">
        <v>43</v>
      </c>
      <c r="H22" s="8">
        <v>7850</v>
      </c>
      <c r="I22" s="17">
        <f>C22*D22*F22*H22*1.03/981250000</f>
        <v>57.68</v>
      </c>
      <c r="J22" s="8">
        <v>1</v>
      </c>
      <c r="K22" s="8">
        <v>2</v>
      </c>
      <c r="L22" s="11">
        <f t="shared" si="0"/>
        <v>2</v>
      </c>
      <c r="M22" s="8">
        <v>0.5</v>
      </c>
      <c r="N22" s="11">
        <f t="shared" si="1"/>
        <v>57.68</v>
      </c>
      <c r="O22" s="7"/>
    </row>
    <row r="23" spans="1:15" ht="25.5">
      <c r="A23" s="2">
        <v>18</v>
      </c>
      <c r="B23" s="6" t="s">
        <v>71</v>
      </c>
      <c r="C23" s="8">
        <v>1000</v>
      </c>
      <c r="D23" s="8">
        <v>2000</v>
      </c>
      <c r="E23" s="12"/>
      <c r="F23" s="13">
        <v>1.5</v>
      </c>
      <c r="G23" s="9" t="s">
        <v>32</v>
      </c>
      <c r="H23" s="8">
        <v>7850</v>
      </c>
      <c r="I23" s="17">
        <f>C23*D23*F23*H23/981250000</f>
        <v>24</v>
      </c>
      <c r="J23" s="8"/>
      <c r="K23" s="8"/>
      <c r="L23" s="11"/>
      <c r="M23" s="8"/>
      <c r="N23" s="11"/>
      <c r="O23" s="7"/>
    </row>
    <row r="24" spans="1:15" ht="12.75">
      <c r="A24" s="21"/>
      <c r="B24" s="22"/>
      <c r="C24" s="23"/>
      <c r="D24" s="23"/>
      <c r="E24" s="23"/>
      <c r="F24" s="24"/>
      <c r="G24" s="23"/>
      <c r="H24" s="23"/>
      <c r="I24" s="24"/>
      <c r="J24" s="23"/>
      <c r="K24" s="23"/>
      <c r="L24" s="23"/>
      <c r="M24" s="23"/>
      <c r="N24" s="23"/>
      <c r="O24" s="7"/>
    </row>
    <row r="25" spans="1:15" ht="12.75">
      <c r="A25" s="21"/>
      <c r="B25" s="22"/>
      <c r="C25" s="23"/>
      <c r="D25" s="23"/>
      <c r="E25" s="23"/>
      <c r="F25" s="24"/>
      <c r="G25" s="23"/>
      <c r="H25" s="23"/>
      <c r="I25" s="24"/>
      <c r="J25" s="23"/>
      <c r="K25" s="23"/>
      <c r="L25" s="23"/>
      <c r="M25" s="23"/>
      <c r="N25" s="23"/>
      <c r="O25" s="7"/>
    </row>
    <row r="26" spans="1:15" ht="12.75">
      <c r="A26" s="21"/>
      <c r="B26" s="22"/>
      <c r="C26" s="23"/>
      <c r="D26" s="23"/>
      <c r="E26" s="23"/>
      <c r="F26" s="24"/>
      <c r="G26" s="23"/>
      <c r="H26" s="23"/>
      <c r="I26" s="24"/>
      <c r="J26" s="23"/>
      <c r="K26" s="23"/>
      <c r="L26" s="23"/>
      <c r="M26" s="23"/>
      <c r="N26" s="23"/>
      <c r="O26" s="7"/>
    </row>
    <row r="27" spans="1:15" ht="12.75">
      <c r="A27" s="21"/>
      <c r="B27" s="22"/>
      <c r="C27" s="23"/>
      <c r="D27" s="23"/>
      <c r="E27" s="23"/>
      <c r="F27" s="24"/>
      <c r="G27" s="23"/>
      <c r="H27" s="23"/>
      <c r="I27" s="24"/>
      <c r="J27" s="23"/>
      <c r="K27" s="23"/>
      <c r="L27" s="23"/>
      <c r="M27" s="23"/>
      <c r="N27" s="23"/>
      <c r="O27" s="7"/>
    </row>
    <row r="28" spans="1:15" ht="12.75">
      <c r="A28" s="21"/>
      <c r="B28" s="22"/>
      <c r="C28" s="23"/>
      <c r="D28" s="23"/>
      <c r="E28" s="23"/>
      <c r="F28" s="24"/>
      <c r="G28" s="23"/>
      <c r="H28" s="23"/>
      <c r="I28" s="24"/>
      <c r="J28" s="23"/>
      <c r="K28" s="23"/>
      <c r="L28" s="23"/>
      <c r="M28" s="23"/>
      <c r="N28" s="23"/>
      <c r="O28" s="7"/>
    </row>
    <row r="29" spans="1:15" ht="12.75">
      <c r="A29" s="21"/>
      <c r="B29" s="22"/>
      <c r="C29" s="23"/>
      <c r="D29" s="23"/>
      <c r="E29" s="23"/>
      <c r="F29" s="24"/>
      <c r="G29" s="23"/>
      <c r="H29" s="23"/>
      <c r="I29" s="24"/>
      <c r="J29" s="23"/>
      <c r="K29" s="23"/>
      <c r="L29" s="23"/>
      <c r="M29" s="23"/>
      <c r="N29" s="23"/>
      <c r="O29" s="7"/>
    </row>
    <row r="30" spans="1:15" ht="12.75">
      <c r="A30" s="21"/>
      <c r="B30" s="22"/>
      <c r="C30" s="23"/>
      <c r="D30" s="23"/>
      <c r="E30" s="23"/>
      <c r="F30" s="24"/>
      <c r="G30" s="23"/>
      <c r="H30" s="23"/>
      <c r="I30" s="24"/>
      <c r="J30" s="23"/>
      <c r="K30" s="23"/>
      <c r="L30" s="23"/>
      <c r="M30" s="23"/>
      <c r="N30" s="23"/>
      <c r="O30" s="7"/>
    </row>
    <row r="31" spans="1:15" ht="12.75">
      <c r="A31" s="21"/>
      <c r="B31" s="22"/>
      <c r="C31" s="23"/>
      <c r="D31" s="23"/>
      <c r="E31" s="23"/>
      <c r="F31" s="24"/>
      <c r="G31" s="23"/>
      <c r="H31" s="23"/>
      <c r="I31" s="24"/>
      <c r="J31" s="23"/>
      <c r="K31" s="23"/>
      <c r="L31" s="23"/>
      <c r="M31" s="23"/>
      <c r="N31" s="23"/>
      <c r="O31" s="7"/>
    </row>
    <row r="32" spans="1:15" ht="12.75">
      <c r="A32" s="21"/>
      <c r="B32" s="22"/>
      <c r="C32" s="23"/>
      <c r="D32" s="23"/>
      <c r="E32" s="23"/>
      <c r="F32" s="24"/>
      <c r="G32" s="23"/>
      <c r="H32" s="23"/>
      <c r="I32" s="24"/>
      <c r="J32" s="23"/>
      <c r="K32" s="23"/>
      <c r="L32" s="23"/>
      <c r="M32" s="23"/>
      <c r="N32" s="23"/>
      <c r="O32" s="7"/>
    </row>
    <row r="33" spans="1:15" ht="12.75">
      <c r="A33" s="21"/>
      <c r="B33" s="22"/>
      <c r="C33" s="23"/>
      <c r="D33" s="23"/>
      <c r="E33" s="23"/>
      <c r="F33" s="24"/>
      <c r="G33" s="23"/>
      <c r="H33" s="23"/>
      <c r="I33" s="24"/>
      <c r="J33" s="23"/>
      <c r="K33" s="23"/>
      <c r="L33" s="23"/>
      <c r="M33" s="23"/>
      <c r="N33" s="23"/>
      <c r="O33" s="7"/>
    </row>
    <row r="34" spans="1:15" ht="12.75">
      <c r="A34" s="21"/>
      <c r="B34" s="22"/>
      <c r="C34" s="23"/>
      <c r="D34" s="23"/>
      <c r="E34" s="23"/>
      <c r="F34" s="24"/>
      <c r="G34" s="23"/>
      <c r="H34" s="23"/>
      <c r="I34" s="24"/>
      <c r="J34" s="23"/>
      <c r="K34" s="23"/>
      <c r="L34" s="23"/>
      <c r="M34" s="23"/>
      <c r="N34" s="23"/>
      <c r="O34" s="7"/>
    </row>
    <row r="35" spans="1:15" ht="12.75">
      <c r="A35" s="21"/>
      <c r="B35" s="22"/>
      <c r="C35" s="23"/>
      <c r="D35" s="23"/>
      <c r="E35" s="23"/>
      <c r="F35" s="24"/>
      <c r="G35" s="23"/>
      <c r="H35" s="23"/>
      <c r="I35" s="24"/>
      <c r="J35" s="23"/>
      <c r="K35" s="23"/>
      <c r="L35" s="23"/>
      <c r="M35" s="23"/>
      <c r="N35" s="23"/>
      <c r="O35" s="7"/>
    </row>
    <row r="36" spans="1:15" ht="12.75">
      <c r="A36" s="21"/>
      <c r="B36" s="22"/>
      <c r="C36" s="23"/>
      <c r="D36" s="23"/>
      <c r="E36" s="23"/>
      <c r="F36" s="24"/>
      <c r="G36" s="23"/>
      <c r="H36" s="23"/>
      <c r="I36" s="24"/>
      <c r="J36" s="23"/>
      <c r="K36" s="23"/>
      <c r="L36" s="23"/>
      <c r="M36" s="23"/>
      <c r="N36" s="23"/>
      <c r="O36" s="7"/>
    </row>
    <row r="37" spans="1:15" ht="12.75">
      <c r="A37" s="21"/>
      <c r="B37" s="22"/>
      <c r="C37" s="23"/>
      <c r="D37" s="23"/>
      <c r="E37" s="23"/>
      <c r="F37" s="24"/>
      <c r="G37" s="23"/>
      <c r="H37" s="23"/>
      <c r="I37" s="24"/>
      <c r="J37" s="23"/>
      <c r="K37" s="23"/>
      <c r="L37" s="23"/>
      <c r="M37" s="23"/>
      <c r="N37" s="23"/>
      <c r="O37" s="7"/>
    </row>
    <row r="39" spans="2:6" ht="15">
      <c r="B39" s="34" t="s">
        <v>48</v>
      </c>
      <c r="C39" s="34"/>
      <c r="D39" s="34"/>
      <c r="E39" s="34"/>
      <c r="F39" s="18"/>
    </row>
    <row r="40" spans="2:13" ht="12.75">
      <c r="B40" s="35" t="s">
        <v>9</v>
      </c>
      <c r="C40" s="37" t="s">
        <v>47</v>
      </c>
      <c r="D40" s="35" t="s">
        <v>9</v>
      </c>
      <c r="E40" s="37" t="s">
        <v>75</v>
      </c>
      <c r="F40" s="30"/>
      <c r="G40" s="30"/>
      <c r="H40" s="1"/>
      <c r="I40" s="18"/>
      <c r="J40" s="18"/>
      <c r="K40" s="18"/>
      <c r="L40" s="18"/>
      <c r="M40" s="18"/>
    </row>
    <row r="41" spans="2:13" ht="12.75">
      <c r="B41" s="36"/>
      <c r="C41" s="38"/>
      <c r="D41" s="36"/>
      <c r="E41" s="38"/>
      <c r="F41" s="30"/>
      <c r="G41" s="30"/>
      <c r="H41" s="1"/>
      <c r="I41" s="18"/>
      <c r="J41" s="18"/>
      <c r="K41" s="18"/>
      <c r="L41" s="18"/>
      <c r="M41" s="18"/>
    </row>
    <row r="42" spans="2:13" ht="12.75">
      <c r="B42" s="9" t="s">
        <v>15</v>
      </c>
      <c r="C42" s="8">
        <v>1200</v>
      </c>
      <c r="D42" s="9" t="s">
        <v>55</v>
      </c>
      <c r="E42" s="8">
        <v>2700</v>
      </c>
      <c r="F42" s="18"/>
      <c r="G42" s="18"/>
      <c r="H42" s="1"/>
      <c r="I42" s="20"/>
      <c r="J42" s="20"/>
      <c r="K42" s="18"/>
      <c r="L42" s="18"/>
      <c r="M42" s="18"/>
    </row>
    <row r="43" spans="2:13" ht="12.75">
      <c r="B43" s="9" t="s">
        <v>11</v>
      </c>
      <c r="C43" s="8">
        <v>1600</v>
      </c>
      <c r="D43" s="9" t="s">
        <v>14</v>
      </c>
      <c r="E43" s="8">
        <v>8900</v>
      </c>
      <c r="F43" s="18"/>
      <c r="G43" s="18"/>
      <c r="H43" s="1"/>
      <c r="I43" s="20"/>
      <c r="J43" s="20"/>
      <c r="K43" s="18"/>
      <c r="L43" s="18"/>
      <c r="M43" s="18"/>
    </row>
    <row r="44" spans="2:13" ht="12.75">
      <c r="B44" s="9" t="s">
        <v>12</v>
      </c>
      <c r="C44" s="8">
        <v>1760</v>
      </c>
      <c r="D44" s="9" t="s">
        <v>10</v>
      </c>
      <c r="E44" s="8">
        <v>7290</v>
      </c>
      <c r="F44" s="18"/>
      <c r="G44" s="18"/>
      <c r="H44" s="1"/>
      <c r="I44" s="18"/>
      <c r="J44" s="18"/>
      <c r="K44" s="18"/>
      <c r="L44" s="18"/>
      <c r="M44" s="18"/>
    </row>
    <row r="45" spans="2:13" ht="12.75">
      <c r="B45" s="9" t="s">
        <v>13</v>
      </c>
      <c r="C45" s="8">
        <v>1100</v>
      </c>
      <c r="D45" s="9" t="s">
        <v>18</v>
      </c>
      <c r="E45" s="8">
        <v>11300</v>
      </c>
      <c r="F45" s="18"/>
      <c r="G45" s="18"/>
      <c r="H45" s="1"/>
      <c r="I45" s="18"/>
      <c r="J45" s="18"/>
      <c r="K45" s="18"/>
      <c r="L45" s="18"/>
      <c r="M45" s="18"/>
    </row>
    <row r="46" spans="2:13" ht="25.5">
      <c r="B46" s="15" t="s">
        <v>56</v>
      </c>
      <c r="C46" s="8">
        <v>1600</v>
      </c>
      <c r="D46" s="9" t="s">
        <v>19</v>
      </c>
      <c r="E46" s="8">
        <v>8500</v>
      </c>
      <c r="F46" s="18"/>
      <c r="G46" s="18"/>
      <c r="H46" s="1"/>
      <c r="I46" s="1"/>
      <c r="J46" s="1"/>
      <c r="K46" s="1"/>
      <c r="L46" s="1"/>
      <c r="M46" s="1"/>
    </row>
    <row r="47" spans="2:13" ht="25.5">
      <c r="B47" s="15" t="s">
        <v>57</v>
      </c>
      <c r="C47" s="8">
        <v>1800</v>
      </c>
      <c r="D47" s="9" t="s">
        <v>21</v>
      </c>
      <c r="E47" s="8">
        <v>8850</v>
      </c>
      <c r="F47" s="18"/>
      <c r="G47" s="18"/>
      <c r="H47" s="1"/>
      <c r="I47" s="1"/>
      <c r="J47" s="1"/>
      <c r="K47" s="1"/>
      <c r="L47" s="1"/>
      <c r="M47" s="1"/>
    </row>
    <row r="48" spans="2:13" ht="25.5">
      <c r="B48" s="15" t="s">
        <v>58</v>
      </c>
      <c r="C48" s="8">
        <v>2800</v>
      </c>
      <c r="D48" s="9" t="s">
        <v>22</v>
      </c>
      <c r="E48" s="8">
        <v>8950</v>
      </c>
      <c r="F48" s="18"/>
      <c r="G48" s="18"/>
      <c r="H48" s="1"/>
      <c r="I48" s="1"/>
      <c r="J48" s="1"/>
      <c r="K48" s="1"/>
      <c r="L48" s="1"/>
      <c r="M48" s="1"/>
    </row>
    <row r="49" spans="2:13" ht="25.5">
      <c r="B49" s="15" t="s">
        <v>69</v>
      </c>
      <c r="C49" s="8">
        <v>2400</v>
      </c>
      <c r="D49" s="9" t="s">
        <v>24</v>
      </c>
      <c r="E49" s="8">
        <v>7170</v>
      </c>
      <c r="F49" s="18"/>
      <c r="G49" s="18"/>
      <c r="H49" s="1"/>
      <c r="I49" s="1"/>
      <c r="J49" s="1"/>
      <c r="K49" s="1"/>
      <c r="L49" s="1"/>
      <c r="M49" s="1"/>
    </row>
    <row r="50" spans="2:13" ht="12.75">
      <c r="B50" s="9" t="s">
        <v>16</v>
      </c>
      <c r="C50" s="8">
        <v>12</v>
      </c>
      <c r="D50" s="9" t="s">
        <v>25</v>
      </c>
      <c r="E50" s="8">
        <v>7850</v>
      </c>
      <c r="F50" s="18"/>
      <c r="G50" s="18"/>
      <c r="H50" s="1"/>
      <c r="I50" s="1"/>
      <c r="J50" s="1"/>
      <c r="K50" s="1"/>
      <c r="L50" s="1"/>
      <c r="M50" s="1"/>
    </row>
    <row r="51" spans="2:7" ht="25.5">
      <c r="B51" s="9" t="s">
        <v>29</v>
      </c>
      <c r="C51" s="8">
        <v>675</v>
      </c>
      <c r="D51" s="15" t="s">
        <v>54</v>
      </c>
      <c r="E51" s="8">
        <v>7250</v>
      </c>
      <c r="F51" s="18"/>
      <c r="G51" s="18"/>
    </row>
    <row r="52" spans="2:7" ht="12.75">
      <c r="B52" s="9" t="s">
        <v>26</v>
      </c>
      <c r="C52" s="8">
        <v>1555</v>
      </c>
      <c r="D52" s="9" t="s">
        <v>27</v>
      </c>
      <c r="E52" s="8">
        <v>1000</v>
      </c>
      <c r="F52" s="18"/>
      <c r="G52" s="18"/>
    </row>
    <row r="53" spans="2:7" ht="12.75">
      <c r="B53" s="9" t="s">
        <v>17</v>
      </c>
      <c r="C53" s="8">
        <v>1800</v>
      </c>
      <c r="D53" s="9" t="s">
        <v>28</v>
      </c>
      <c r="E53" s="8">
        <v>992</v>
      </c>
      <c r="F53" s="18"/>
      <c r="G53" s="18"/>
    </row>
    <row r="54" spans="2:7" ht="12.75">
      <c r="B54" s="9" t="s">
        <v>20</v>
      </c>
      <c r="C54" s="8">
        <v>2400</v>
      </c>
      <c r="D54" s="9" t="s">
        <v>31</v>
      </c>
      <c r="E54" s="8">
        <v>730</v>
      </c>
      <c r="F54" s="20"/>
      <c r="G54" s="18"/>
    </row>
    <row r="55" spans="2:7" ht="12.75">
      <c r="B55" s="9" t="s">
        <v>23</v>
      </c>
      <c r="C55" s="8">
        <v>1600</v>
      </c>
      <c r="D55" s="9" t="s">
        <v>30</v>
      </c>
      <c r="E55" s="8">
        <v>850</v>
      </c>
      <c r="F55" s="20"/>
      <c r="G55" s="18"/>
    </row>
  </sheetData>
  <mergeCells count="12">
    <mergeCell ref="B40:B41"/>
    <mergeCell ref="C40:C41"/>
    <mergeCell ref="A2:N2"/>
    <mergeCell ref="A4:A5"/>
    <mergeCell ref="A3:N3"/>
    <mergeCell ref="G40:G41"/>
    <mergeCell ref="F40:F41"/>
    <mergeCell ref="C4:D4"/>
    <mergeCell ref="B4:B5"/>
    <mergeCell ref="B39:E39"/>
    <mergeCell ref="D40:D41"/>
    <mergeCell ref="E40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Saban</cp:lastModifiedBy>
  <cp:lastPrinted>2006-04-17T12:07:07Z</cp:lastPrinted>
  <dcterms:created xsi:type="dcterms:W3CDTF">2005-01-19T09:43:12Z</dcterms:created>
  <dcterms:modified xsi:type="dcterms:W3CDTF">2004-12-02T15:22:26Z</dcterms:modified>
  <cp:category/>
  <cp:version/>
  <cp:contentType/>
  <cp:contentStatus/>
</cp:coreProperties>
</file>