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mknmuh1</author>
  </authors>
  <commentList>
    <comment ref="C9" authorId="0">
      <text>
        <r>
          <rPr>
            <sz val="8"/>
            <rFont val="Tahoma"/>
            <family val="0"/>
          </rPr>
          <t xml:space="preserve">Basınç:0..350 bar
</t>
        </r>
      </text>
    </comment>
    <comment ref="B9" authorId="0">
      <text>
        <r>
          <rPr>
            <sz val="8"/>
            <rFont val="Tahoma"/>
            <family val="0"/>
          </rPr>
          <t xml:space="preserve">Debi:0..100 lt/dk
</t>
        </r>
      </text>
    </comment>
    <comment ref="B20" authorId="0">
      <text>
        <r>
          <rPr>
            <sz val="8"/>
            <rFont val="Tahoma"/>
            <family val="0"/>
          </rPr>
          <t xml:space="preserve">Debi:0..100 lt/dk
</t>
        </r>
      </text>
    </comment>
    <comment ref="C20" authorId="0">
      <text>
        <r>
          <rPr>
            <sz val="8"/>
            <rFont val="Tahoma"/>
            <family val="0"/>
          </rPr>
          <t xml:space="preserve">v:1..6 m/s
</t>
        </r>
      </text>
    </comment>
    <comment ref="E20" authorId="0">
      <text>
        <r>
          <rPr>
            <sz val="8"/>
            <rFont val="Tahoma"/>
            <family val="0"/>
          </rPr>
          <t>Laminar:&lt;2000
Türbülans:&gt;4000</t>
        </r>
      </text>
    </comment>
  </commentList>
</comments>
</file>

<file path=xl/sharedStrings.xml><?xml version="1.0" encoding="utf-8"?>
<sst xmlns="http://schemas.openxmlformats.org/spreadsheetml/2006/main" count="84" uniqueCount="71">
  <si>
    <t>HİDROLİK HESAPLARI</t>
  </si>
  <si>
    <t>No</t>
  </si>
  <si>
    <t>kg/cm2</t>
  </si>
  <si>
    <t>cm</t>
  </si>
  <si>
    <t>cm2</t>
  </si>
  <si>
    <t>mm</t>
  </si>
  <si>
    <t>kg</t>
  </si>
  <si>
    <t>F</t>
  </si>
  <si>
    <t>e</t>
  </si>
  <si>
    <t>Ge</t>
  </si>
  <si>
    <t>A1</t>
  </si>
  <si>
    <t>D</t>
  </si>
  <si>
    <t>P</t>
  </si>
  <si>
    <t>Vi</t>
  </si>
  <si>
    <t>m/dk</t>
  </si>
  <si>
    <t>Debi</t>
  </si>
  <si>
    <t>Q</t>
  </si>
  <si>
    <t>Lt/dk</t>
  </si>
  <si>
    <t>KW</t>
  </si>
  <si>
    <t>L</t>
  </si>
  <si>
    <t>Pist 
Hızı</t>
  </si>
  <si>
    <t>Pist
Kuv</t>
  </si>
  <si>
    <t>Pist 
et 
kal</t>
  </si>
  <si>
    <t>Pist 
kol 
Uz</t>
  </si>
  <si>
    <t>Emn 
Geril</t>
  </si>
  <si>
    <t>Pist 
kesit
Alan</t>
  </si>
  <si>
    <t>Pist 
İç
Çap</t>
  </si>
  <si>
    <t>V</t>
  </si>
  <si>
    <t>Lt</t>
  </si>
  <si>
    <t>M</t>
  </si>
  <si>
    <t>kg.m</t>
  </si>
  <si>
    <t>Dişli
Pomp
Motor
Gücü</t>
  </si>
  <si>
    <t>Hidro
Motor
Gücü</t>
  </si>
  <si>
    <t>Ph</t>
  </si>
  <si>
    <t>Pd</t>
  </si>
  <si>
    <t>Yağ
Depo
Yüzey</t>
  </si>
  <si>
    <t>Fd</t>
  </si>
  <si>
    <t>m2</t>
  </si>
  <si>
    <t xml:space="preserve">Yağ
Depo </t>
  </si>
  <si>
    <t>Lt/h</t>
  </si>
  <si>
    <t>hs</t>
  </si>
  <si>
    <t>Str
ok</t>
  </si>
  <si>
    <t>Silin
hac</t>
  </si>
  <si>
    <t>Br
Debi</t>
  </si>
  <si>
    <t>v</t>
  </si>
  <si>
    <t>Hidr
mot
mom</t>
  </si>
  <si>
    <t>KRİTİK DEVRE HESABI</t>
  </si>
  <si>
    <t>Hız</t>
  </si>
  <si>
    <t>m/s</t>
  </si>
  <si>
    <t>Boru
Çapı</t>
  </si>
  <si>
    <t>d</t>
  </si>
  <si>
    <t>Br
Basınç
Kaybı</t>
  </si>
  <si>
    <t>.dP/L</t>
  </si>
  <si>
    <t>bar/m</t>
  </si>
  <si>
    <t>Boru
Uzu</t>
  </si>
  <si>
    <t>m</t>
  </si>
  <si>
    <t>bar</t>
  </si>
  <si>
    <t>p</t>
  </si>
  <si>
    <t>R e</t>
  </si>
  <si>
    <t>Em
Boru
Çapı</t>
  </si>
  <si>
    <t>dem</t>
  </si>
  <si>
    <t>topl</t>
  </si>
  <si>
    <t>1-</t>
  </si>
  <si>
    <t>Hidrolik Devre Elemanları:1-Yağ Deposu, 2-Boru ve Hortumlar  3-Filtreler 5-Sızdırmazlık Elemanları</t>
  </si>
  <si>
    <t xml:space="preserve">6-Hidrolik Pompalar(Dişli-Pistonlu-Paletli) 7-Hidrolik Motorlar  8-Hidrolik Silindirler </t>
  </si>
  <si>
    <t>9-Hidrolik Akümlatörler 10-Valfler :Yön Kontrol,Akış Kontrol ,Basınç Kontrol</t>
  </si>
  <si>
    <t>Not: *, açık sarı renkli değerler  giriş,gül rengi değerler çıkış değerleridir.</t>
  </si>
  <si>
    <t>cm3/dk</t>
  </si>
  <si>
    <t>Basınç</t>
  </si>
  <si>
    <t>Basınç
kaybı</t>
  </si>
  <si>
    <t>Reynolds
Sayısı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</si>
</sst>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0"/>
    <numFmt numFmtId="166" formatCode="0.000"/>
  </numFmts>
  <fonts count="9">
    <font>
      <sz val="10"/>
      <name val="Arial Tur"/>
      <family val="0"/>
    </font>
    <font>
      <sz val="8"/>
      <name val="Tahoma"/>
      <family val="0"/>
    </font>
    <font>
      <b/>
      <sz val="9"/>
      <name val="Arial Tur"/>
      <family val="0"/>
    </font>
    <font>
      <sz val="8"/>
      <name val="Arial Tur"/>
      <family val="0"/>
    </font>
    <font>
      <b/>
      <sz val="18"/>
      <name val="Arial Tur"/>
      <family val="0"/>
    </font>
    <font>
      <sz val="18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b/>
      <sz val="8"/>
      <name val="Arial Tur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2" fillId="3" borderId="1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0" fillId="7" borderId="1" xfId="0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6" fillId="3" borderId="1" xfId="0" applyFont="1" applyFill="1" applyBorder="1" applyAlignment="1">
      <alignment/>
    </xf>
    <xf numFmtId="0" fontId="7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0"/>
  <sheetViews>
    <sheetView tabSelected="1" workbookViewId="0" topLeftCell="A1">
      <selection activeCell="N24" sqref="N24"/>
    </sheetView>
  </sheetViews>
  <sheetFormatPr defaultColWidth="9.00390625" defaultRowHeight="12.75"/>
  <cols>
    <col min="1" max="1" width="4.00390625" style="0" customWidth="1"/>
    <col min="2" max="2" width="4.75390625" style="0" customWidth="1"/>
    <col min="3" max="3" width="6.875" style="0" customWidth="1"/>
    <col min="4" max="4" width="6.25390625" style="0" customWidth="1"/>
    <col min="5" max="5" width="5.25390625" style="0" customWidth="1"/>
    <col min="6" max="6" width="6.75390625" style="0" customWidth="1"/>
    <col min="7" max="7" width="5.125" style="0" customWidth="1"/>
    <col min="8" max="9" width="6.875" style="0" customWidth="1"/>
    <col min="10" max="10" width="7.375" style="0" customWidth="1"/>
    <col min="11" max="11" width="6.75390625" style="0" customWidth="1"/>
    <col min="12" max="12" width="5.75390625" style="0" customWidth="1"/>
    <col min="13" max="13" width="7.25390625" style="0" customWidth="1"/>
    <col min="14" max="14" width="6.875" style="0" customWidth="1"/>
    <col min="15" max="15" width="6.625" style="0" customWidth="1"/>
    <col min="16" max="16" width="6.875" style="0" customWidth="1"/>
    <col min="17" max="17" width="7.25390625" style="0" customWidth="1"/>
    <col min="18" max="18" width="6.75390625" style="0" customWidth="1"/>
  </cols>
  <sheetData>
    <row r="2" spans="1:18" ht="23.2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4" spans="1:14" ht="12.75">
      <c r="A4" s="20" t="s">
        <v>66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8" ht="12.75">
      <c r="A5" s="4" t="s">
        <v>62</v>
      </c>
      <c r="B5" s="21" t="s">
        <v>63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1:18" ht="12.75">
      <c r="A6" s="4"/>
      <c r="B6" s="21" t="s">
        <v>64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1:18" ht="12.75">
      <c r="A7" s="4"/>
      <c r="B7" s="21" t="s">
        <v>65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</row>
    <row r="9" spans="1:18" ht="49.5" customHeight="1">
      <c r="A9" s="17" t="s">
        <v>1</v>
      </c>
      <c r="B9" s="19" t="s">
        <v>15</v>
      </c>
      <c r="C9" s="19" t="s">
        <v>68</v>
      </c>
      <c r="D9" s="6" t="s">
        <v>26</v>
      </c>
      <c r="E9" s="7" t="s">
        <v>25</v>
      </c>
      <c r="F9" s="8" t="s">
        <v>24</v>
      </c>
      <c r="G9" s="7" t="s">
        <v>22</v>
      </c>
      <c r="H9" s="7" t="s">
        <v>21</v>
      </c>
      <c r="I9" s="7" t="s">
        <v>20</v>
      </c>
      <c r="J9" s="7" t="s">
        <v>31</v>
      </c>
      <c r="K9" s="7" t="s">
        <v>23</v>
      </c>
      <c r="L9" s="6" t="s">
        <v>41</v>
      </c>
      <c r="M9" s="7" t="s">
        <v>42</v>
      </c>
      <c r="N9" s="6" t="s">
        <v>43</v>
      </c>
      <c r="O9" s="7" t="s">
        <v>45</v>
      </c>
      <c r="P9" s="7" t="s">
        <v>32</v>
      </c>
      <c r="Q9" s="7" t="s">
        <v>35</v>
      </c>
      <c r="R9" s="7" t="s">
        <v>38</v>
      </c>
    </row>
    <row r="10" spans="1:18" ht="12" customHeight="1">
      <c r="A10" s="17"/>
      <c r="B10" s="5" t="s">
        <v>16</v>
      </c>
      <c r="C10" s="5" t="s">
        <v>12</v>
      </c>
      <c r="D10" s="5" t="s">
        <v>11</v>
      </c>
      <c r="E10" s="9" t="s">
        <v>10</v>
      </c>
      <c r="F10" s="10" t="s">
        <v>9</v>
      </c>
      <c r="G10" s="9" t="s">
        <v>8</v>
      </c>
      <c r="H10" s="9" t="s">
        <v>7</v>
      </c>
      <c r="I10" s="9" t="s">
        <v>13</v>
      </c>
      <c r="J10" s="9" t="s">
        <v>34</v>
      </c>
      <c r="K10" s="9" t="s">
        <v>19</v>
      </c>
      <c r="L10" s="5" t="s">
        <v>40</v>
      </c>
      <c r="M10" s="9" t="s">
        <v>27</v>
      </c>
      <c r="N10" s="5" t="s">
        <v>44</v>
      </c>
      <c r="O10" s="9" t="s">
        <v>29</v>
      </c>
      <c r="P10" s="9" t="s">
        <v>33</v>
      </c>
      <c r="Q10" s="9" t="s">
        <v>36</v>
      </c>
      <c r="R10" s="9" t="s">
        <v>15</v>
      </c>
    </row>
    <row r="11" spans="1:18" ht="12.75">
      <c r="A11" s="17"/>
      <c r="B11" s="12" t="s">
        <v>17</v>
      </c>
      <c r="C11" s="12" t="s">
        <v>2</v>
      </c>
      <c r="D11" s="5" t="s">
        <v>3</v>
      </c>
      <c r="E11" s="9" t="s">
        <v>4</v>
      </c>
      <c r="F11" s="11" t="s">
        <v>2</v>
      </c>
      <c r="G11" s="9" t="s">
        <v>5</v>
      </c>
      <c r="H11" s="9" t="s">
        <v>6</v>
      </c>
      <c r="I11" s="9" t="s">
        <v>14</v>
      </c>
      <c r="J11" s="9" t="s">
        <v>18</v>
      </c>
      <c r="K11" s="9" t="s">
        <v>3</v>
      </c>
      <c r="L11" s="5" t="s">
        <v>3</v>
      </c>
      <c r="M11" s="9" t="s">
        <v>28</v>
      </c>
      <c r="N11" s="12" t="s">
        <v>67</v>
      </c>
      <c r="O11" s="9" t="s">
        <v>30</v>
      </c>
      <c r="P11" s="9" t="s">
        <v>18</v>
      </c>
      <c r="Q11" s="9" t="s">
        <v>37</v>
      </c>
      <c r="R11" s="9" t="s">
        <v>39</v>
      </c>
    </row>
    <row r="12" spans="1:18" ht="12.75">
      <c r="A12" s="17">
        <v>1</v>
      </c>
      <c r="B12" s="5">
        <v>50</v>
      </c>
      <c r="C12" s="5">
        <v>30</v>
      </c>
      <c r="D12" s="5">
        <v>10</v>
      </c>
      <c r="E12" s="9">
        <f>0.785*POWER(D12,2)</f>
        <v>78.5</v>
      </c>
      <c r="F12" s="10">
        <v>600</v>
      </c>
      <c r="G12" s="9">
        <f>((C12*D12)/(4*F12))*10</f>
        <v>1.25</v>
      </c>
      <c r="H12" s="9">
        <f>C12*E12*0.85</f>
        <v>2001.75</v>
      </c>
      <c r="I12" s="9">
        <f>(10*B12)/E12</f>
        <v>6.369426751592357</v>
      </c>
      <c r="J12" s="9">
        <f>(B12*C12)/(600*0.85)</f>
        <v>2.9411764705882355</v>
      </c>
      <c r="K12" s="9">
        <f>1000*POWER((POWER(D12,4)/(H12*1.5)),0.5)</f>
        <v>1824.9436200932014</v>
      </c>
      <c r="L12" s="5">
        <v>10</v>
      </c>
      <c r="M12" s="9">
        <f>(E12*L12)/1000</f>
        <v>0.785</v>
      </c>
      <c r="N12" s="5">
        <v>25</v>
      </c>
      <c r="O12" s="9">
        <f>(C12*N12*0.9)/628</f>
        <v>1.0748407643312101</v>
      </c>
      <c r="P12" s="9">
        <f>(((B12*C12)*0.9)/450)/1.34</f>
        <v>2.2388059701492535</v>
      </c>
      <c r="Q12" s="9">
        <f>J12*860*5.8*0.3</f>
        <v>4401.176470588235</v>
      </c>
      <c r="R12" s="9">
        <f>((5*Q12)/0.5)/60</f>
        <v>733.5294117647059</v>
      </c>
    </row>
    <row r="13" spans="1:18" ht="12.75">
      <c r="A13" s="17">
        <v>2</v>
      </c>
      <c r="B13" s="5"/>
      <c r="C13" s="5"/>
      <c r="D13" s="5"/>
      <c r="E13" s="9"/>
      <c r="F13" s="10"/>
      <c r="G13" s="9"/>
      <c r="H13" s="9"/>
      <c r="I13" s="9"/>
      <c r="J13" s="9"/>
      <c r="K13" s="9"/>
      <c r="L13" s="5"/>
      <c r="M13" s="9"/>
      <c r="N13" s="5"/>
      <c r="O13" s="9"/>
      <c r="P13" s="9"/>
      <c r="Q13" s="9"/>
      <c r="R13" s="9"/>
    </row>
    <row r="14" spans="1:18" ht="12.75">
      <c r="A14" s="17">
        <v>3</v>
      </c>
      <c r="B14" s="5"/>
      <c r="C14" s="5"/>
      <c r="D14" s="5"/>
      <c r="E14" s="9"/>
      <c r="F14" s="10"/>
      <c r="G14" s="9"/>
      <c r="H14" s="9"/>
      <c r="I14" s="9"/>
      <c r="J14" s="9"/>
      <c r="K14" s="9"/>
      <c r="L14" s="5"/>
      <c r="M14" s="9"/>
      <c r="N14" s="5"/>
      <c r="O14" s="9"/>
      <c r="P14" s="9"/>
      <c r="Q14" s="9"/>
      <c r="R14" s="9"/>
    </row>
    <row r="15" spans="1:18" ht="12.75">
      <c r="A15" s="17">
        <v>4</v>
      </c>
      <c r="B15" s="5"/>
      <c r="C15" s="5"/>
      <c r="D15" s="5"/>
      <c r="E15" s="9"/>
      <c r="F15" s="10"/>
      <c r="G15" s="9"/>
      <c r="H15" s="9"/>
      <c r="I15" s="9"/>
      <c r="J15" s="9"/>
      <c r="K15" s="9"/>
      <c r="L15" s="5"/>
      <c r="M15" s="9"/>
      <c r="N15" s="5"/>
      <c r="O15" s="9"/>
      <c r="P15" s="9"/>
      <c r="Q15" s="9"/>
      <c r="R15" s="9"/>
    </row>
    <row r="16" spans="1:18" ht="12.75">
      <c r="A16" s="17">
        <v>5</v>
      </c>
      <c r="B16" s="5"/>
      <c r="C16" s="5"/>
      <c r="D16" s="5"/>
      <c r="E16" s="9"/>
      <c r="F16" s="10"/>
      <c r="G16" s="9"/>
      <c r="H16" s="9"/>
      <c r="I16" s="9"/>
      <c r="J16" s="9"/>
      <c r="K16" s="9"/>
      <c r="L16" s="5"/>
      <c r="M16" s="9"/>
      <c r="N16" s="5"/>
      <c r="O16" s="9"/>
      <c r="P16" s="9"/>
      <c r="Q16" s="9"/>
      <c r="R16" s="9"/>
    </row>
    <row r="17" spans="1:18" ht="12.75">
      <c r="A17" s="17">
        <v>6</v>
      </c>
      <c r="B17" s="5"/>
      <c r="C17" s="5"/>
      <c r="D17" s="5"/>
      <c r="E17" s="9"/>
      <c r="F17" s="10"/>
      <c r="G17" s="9"/>
      <c r="H17" s="9"/>
      <c r="I17" s="9"/>
      <c r="J17" s="9"/>
      <c r="K17" s="9"/>
      <c r="L17" s="5"/>
      <c r="M17" s="9"/>
      <c r="N17" s="5"/>
      <c r="O17" s="9"/>
      <c r="P17" s="9"/>
      <c r="Q17" s="9"/>
      <c r="R17" s="9"/>
    </row>
    <row r="19" spans="2:9" ht="18">
      <c r="B19" s="26" t="s">
        <v>46</v>
      </c>
      <c r="C19" s="27"/>
      <c r="D19" s="27"/>
      <c r="E19" s="27"/>
      <c r="F19" s="27"/>
      <c r="G19" s="27"/>
      <c r="H19" s="27"/>
      <c r="I19" s="27"/>
    </row>
    <row r="20" spans="1:9" ht="38.25" customHeight="1">
      <c r="A20" s="3" t="s">
        <v>1</v>
      </c>
      <c r="B20" s="5" t="s">
        <v>15</v>
      </c>
      <c r="C20" s="5" t="s">
        <v>47</v>
      </c>
      <c r="D20" s="6" t="s">
        <v>49</v>
      </c>
      <c r="E20" s="18" t="s">
        <v>70</v>
      </c>
      <c r="F20" s="7" t="s">
        <v>51</v>
      </c>
      <c r="G20" s="6" t="s">
        <v>54</v>
      </c>
      <c r="H20" s="7" t="s">
        <v>69</v>
      </c>
      <c r="I20" s="18" t="s">
        <v>59</v>
      </c>
    </row>
    <row r="21" spans="1:9" ht="12.75">
      <c r="A21" s="3"/>
      <c r="B21" s="5" t="s">
        <v>16</v>
      </c>
      <c r="C21" s="5" t="s">
        <v>27</v>
      </c>
      <c r="D21" s="5" t="s">
        <v>50</v>
      </c>
      <c r="E21" s="13" t="s">
        <v>58</v>
      </c>
      <c r="F21" s="9" t="s">
        <v>52</v>
      </c>
      <c r="G21" s="5" t="s">
        <v>19</v>
      </c>
      <c r="H21" s="9" t="s">
        <v>57</v>
      </c>
      <c r="I21" s="13" t="s">
        <v>60</v>
      </c>
    </row>
    <row r="22" spans="1:9" ht="12.75">
      <c r="A22" s="3"/>
      <c r="B22" s="5" t="s">
        <v>17</v>
      </c>
      <c r="C22" s="5" t="s">
        <v>48</v>
      </c>
      <c r="D22" s="5" t="s">
        <v>5</v>
      </c>
      <c r="E22" s="13"/>
      <c r="F22" s="9" t="s">
        <v>53</v>
      </c>
      <c r="G22" s="5" t="s">
        <v>55</v>
      </c>
      <c r="H22" s="9" t="s">
        <v>56</v>
      </c>
      <c r="I22" s="13" t="s">
        <v>5</v>
      </c>
    </row>
    <row r="23" spans="1:9" ht="12.75">
      <c r="A23" s="17">
        <v>1</v>
      </c>
      <c r="B23" s="5">
        <v>5</v>
      </c>
      <c r="C23" s="5">
        <v>6</v>
      </c>
      <c r="D23" s="5">
        <v>10</v>
      </c>
      <c r="E23" s="14">
        <f>(C23*D23*1000)/279</f>
        <v>215.05376344086022</v>
      </c>
      <c r="F23" s="15">
        <f>(4.6*(64/E23)*POWER(C23,2))/(D23*1000)</f>
        <v>0.004928255999999999</v>
      </c>
      <c r="G23" s="5">
        <v>2</v>
      </c>
      <c r="H23" s="9">
        <f>F23*G23</f>
        <v>0.009856511999999998</v>
      </c>
      <c r="I23" s="14">
        <f>POWER((B23*22/C23),0.5)</f>
        <v>4.281744192888376</v>
      </c>
    </row>
    <row r="24" spans="1:9" ht="12.75">
      <c r="A24" s="17">
        <v>2</v>
      </c>
      <c r="B24" s="5">
        <v>10</v>
      </c>
      <c r="C24" s="5">
        <v>6</v>
      </c>
      <c r="D24" s="5">
        <v>10</v>
      </c>
      <c r="E24" s="14">
        <f aca="true" t="shared" si="0" ref="E24:E29">(C24*D24*1000)/279</f>
        <v>215.05376344086022</v>
      </c>
      <c r="F24" s="15">
        <f aca="true" t="shared" si="1" ref="F24:F29">(4.6*(64/E24)*POWER(C24,2))/(D24*1000)</f>
        <v>0.004928255999999999</v>
      </c>
      <c r="G24" s="5">
        <v>4</v>
      </c>
      <c r="H24" s="9">
        <f aca="true" t="shared" si="2" ref="H24:H29">F24*G24</f>
        <v>0.019713023999999996</v>
      </c>
      <c r="I24" s="14">
        <f aca="true" t="shared" si="3" ref="I24:I29">POWER((B24*22/C24),0.5)</f>
        <v>6.0553007081949835</v>
      </c>
    </row>
    <row r="25" spans="1:9" ht="12.75">
      <c r="A25" s="17">
        <v>3</v>
      </c>
      <c r="B25" s="5">
        <v>20</v>
      </c>
      <c r="C25" s="5">
        <v>6</v>
      </c>
      <c r="D25" s="5">
        <v>10</v>
      </c>
      <c r="E25" s="14">
        <f t="shared" si="0"/>
        <v>215.05376344086022</v>
      </c>
      <c r="F25" s="15">
        <f t="shared" si="1"/>
        <v>0.004928255999999999</v>
      </c>
      <c r="G25" s="5">
        <v>6</v>
      </c>
      <c r="H25" s="9">
        <f t="shared" si="2"/>
        <v>0.029569535999999993</v>
      </c>
      <c r="I25" s="14">
        <f t="shared" si="3"/>
        <v>8.563488385776752</v>
      </c>
    </row>
    <row r="26" spans="1:9" ht="12.75">
      <c r="A26" s="17">
        <v>4</v>
      </c>
      <c r="B26" s="5">
        <v>30</v>
      </c>
      <c r="C26" s="5">
        <v>6</v>
      </c>
      <c r="D26" s="5">
        <v>10</v>
      </c>
      <c r="E26" s="14">
        <f t="shared" si="0"/>
        <v>215.05376344086022</v>
      </c>
      <c r="F26" s="15">
        <f t="shared" si="1"/>
        <v>0.004928255999999999</v>
      </c>
      <c r="G26" s="5">
        <v>8</v>
      </c>
      <c r="H26" s="9">
        <f t="shared" si="2"/>
        <v>0.03942604799999999</v>
      </c>
      <c r="I26" s="14">
        <f t="shared" si="3"/>
        <v>10.488088481701515</v>
      </c>
    </row>
    <row r="27" spans="1:10" ht="12.75">
      <c r="A27" s="17">
        <v>5</v>
      </c>
      <c r="B27" s="5">
        <v>50</v>
      </c>
      <c r="C27" s="5">
        <v>6</v>
      </c>
      <c r="D27" s="5">
        <v>15</v>
      </c>
      <c r="E27" s="14">
        <f t="shared" si="0"/>
        <v>322.5806451612903</v>
      </c>
      <c r="F27" s="15">
        <f t="shared" si="1"/>
        <v>0.002190336</v>
      </c>
      <c r="G27" s="5">
        <v>12</v>
      </c>
      <c r="H27" s="9">
        <f t="shared" si="2"/>
        <v>0.026284032000000002</v>
      </c>
      <c r="I27" s="14">
        <f t="shared" si="3"/>
        <v>13.5400640077266</v>
      </c>
      <c r="J27" s="1"/>
    </row>
    <row r="28" spans="1:10" ht="12.75">
      <c r="A28" s="17">
        <v>6</v>
      </c>
      <c r="B28" s="5">
        <v>75</v>
      </c>
      <c r="C28" s="5">
        <v>6</v>
      </c>
      <c r="D28" s="5">
        <v>15</v>
      </c>
      <c r="E28" s="14">
        <f t="shared" si="0"/>
        <v>322.5806451612903</v>
      </c>
      <c r="F28" s="15">
        <f t="shared" si="1"/>
        <v>0.002190336</v>
      </c>
      <c r="G28" s="5">
        <v>20</v>
      </c>
      <c r="H28" s="9">
        <f t="shared" si="2"/>
        <v>0.04380672000000001</v>
      </c>
      <c r="I28" s="14">
        <f t="shared" si="3"/>
        <v>16.583123951777</v>
      </c>
      <c r="J28" s="2"/>
    </row>
    <row r="29" spans="1:10" ht="12.75">
      <c r="A29" s="17">
        <v>7</v>
      </c>
      <c r="B29" s="5">
        <v>100</v>
      </c>
      <c r="C29" s="5">
        <v>6</v>
      </c>
      <c r="D29" s="5">
        <v>20</v>
      </c>
      <c r="E29" s="14">
        <f t="shared" si="0"/>
        <v>430.10752688172045</v>
      </c>
      <c r="F29" s="15">
        <f t="shared" si="1"/>
        <v>0.0012320639999999997</v>
      </c>
      <c r="G29" s="5">
        <v>30</v>
      </c>
      <c r="H29" s="9">
        <f t="shared" si="2"/>
        <v>0.036961919999999995</v>
      </c>
      <c r="I29" s="14">
        <f t="shared" si="3"/>
        <v>19.148542155126762</v>
      </c>
      <c r="J29" s="2"/>
    </row>
    <row r="30" spans="2:9" ht="12.75">
      <c r="B30" s="16"/>
      <c r="C30" s="16"/>
      <c r="D30" s="16"/>
      <c r="E30" s="16"/>
      <c r="F30" s="16"/>
      <c r="G30" s="9" t="s">
        <v>61</v>
      </c>
      <c r="H30" s="9">
        <f>SUM(H23:H29)</f>
        <v>0.20561779199999997</v>
      </c>
      <c r="I30" s="16"/>
    </row>
  </sheetData>
  <mergeCells count="6">
    <mergeCell ref="A4:N4"/>
    <mergeCell ref="B19:I19"/>
    <mergeCell ref="B5:R5"/>
    <mergeCell ref="B6:R6"/>
    <mergeCell ref="B7:R7"/>
    <mergeCell ref="A2:R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Saban</cp:lastModifiedBy>
  <cp:lastPrinted>2006-04-18T11:29:16Z</cp:lastPrinted>
  <dcterms:created xsi:type="dcterms:W3CDTF">2005-05-31T09:51:16Z</dcterms:created>
  <dcterms:modified xsi:type="dcterms:W3CDTF">2006-09-23T09:36:00Z</dcterms:modified>
  <cp:category/>
  <cp:version/>
  <cp:contentType/>
  <cp:contentStatus/>
</cp:coreProperties>
</file>