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<sst xmlns="http://schemas.openxmlformats.org/spreadsheetml/2006/main" count="182" uniqueCount="59">
  <si>
    <t>m3</t>
  </si>
  <si>
    <t>m2</t>
  </si>
  <si>
    <t>Q</t>
  </si>
  <si>
    <t>kcal/h</t>
  </si>
  <si>
    <t>mm</t>
  </si>
  <si>
    <t>No</t>
  </si>
  <si>
    <t>Vb</t>
  </si>
  <si>
    <t>Ac</t>
  </si>
  <si>
    <t>inç</t>
  </si>
  <si>
    <t>Kd</t>
  </si>
  <si>
    <t>m</t>
  </si>
  <si>
    <t xml:space="preserve">pkkp
600 </t>
  </si>
  <si>
    <t>Fayda
ısıtılan
alan</t>
  </si>
  <si>
    <t>H
baca</t>
  </si>
  <si>
    <t>cm</t>
  </si>
  <si>
    <t xml:space="preserve">ba
ca 
çap
DG                </t>
  </si>
  <si>
    <t xml:space="preserve">H
max
rad
</t>
  </si>
  <si>
    <t>pkkp
Genl
Tank</t>
  </si>
  <si>
    <t>Lt</t>
  </si>
  <si>
    <t>Sirk
pom
debi
Q</t>
  </si>
  <si>
    <t>m3/h</t>
  </si>
  <si>
    <t>L
krit
ik</t>
  </si>
  <si>
    <t>Sirk
pom
bas
Hm</t>
  </si>
  <si>
    <t>mss</t>
  </si>
  <si>
    <t xml:space="preserve">ba
ca 
çap
sıvı                </t>
  </si>
  <si>
    <t>kaz
an
çık
d</t>
  </si>
  <si>
    <t>Kaz
Dai
Al</t>
  </si>
  <si>
    <t>ISI KAYBI-PKKP600-BACA-GENL TANKI-SİRK POMP-KAZAN DAİRESİ ALANI</t>
  </si>
  <si>
    <t>1.BÖLGE GÜN İLLERİ İÇİN</t>
  </si>
  <si>
    <t>2.BÖLGE GÜN İLLERİ İÇİN</t>
  </si>
  <si>
    <t>3.BÖLGE GÜN İLLERİ İÇİN</t>
  </si>
  <si>
    <t>4.BÖLGE GÜN İLLERİ  İÇİN</t>
  </si>
  <si>
    <t>kwh/
m2</t>
  </si>
  <si>
    <t>kcal/
h.m2</t>
  </si>
  <si>
    <t>İLLERE GÖRE DERECE GÜN BÖLGELERİ</t>
  </si>
  <si>
    <t>1.BÖLGE DERECE GÜN İLLERİ</t>
  </si>
  <si>
    <t>ADANA-AYDIN-İÇEL-OSMANİYE-ANTALYA-HATAY-İZMİR</t>
  </si>
  <si>
    <t>BODRUM-DATÇA-KÖYCEĞİZ-MİLAS-GÖKOVA</t>
  </si>
  <si>
    <t>AYVALIK-DALAMAN-FETHİYE-MARMARİS</t>
  </si>
  <si>
    <t>2.BÖLGE DERECE GÜN İLLERİ</t>
  </si>
  <si>
    <t>ADAPAZARI-ADIYAMAN-AMASYA-BALIKESİR-BARTIN-BATMAN-</t>
  </si>
  <si>
    <t>DİYARBAKIR-EDİRNE-GAZİANTEP-GİRESUN-İSTANBUL-K.MARAŞ-</t>
  </si>
  <si>
    <t>MUĞLA-ORDU-RİZE-SAMSUN-SİİRT-SİNOP-ŞANLIURFA-ŞIRNAK-</t>
  </si>
  <si>
    <t>ZONGULDAK-HOPA-ARHAVİ-DÜZCE-ABANA-İNEBOLU-BOZKURT-</t>
  </si>
  <si>
    <t>BURSA-ÇANAKKALE-DENİZLİ-KİLİS-KOCAELİ-MANİSA-MARDİN</t>
  </si>
  <si>
    <t>TEKİRDAĞ-TRABZON-YALOVA-CİDE-ÇATALZEYTİN-DOĞANYURT</t>
  </si>
  <si>
    <t>3.BÖLGE DERECE GÜN İLLERİ</t>
  </si>
  <si>
    <t>AFYON-AKSARAY-ANKARA-ARTVİN-BİLECİK-BİNGÖL-BOLU-</t>
  </si>
  <si>
    <t>ESKİŞEHİR-IĞDIR-ISPARTA-KARABÜK-KARAMAN-KIRIKKALE--</t>
  </si>
  <si>
    <t>KÜTAHYA-MALATYA-NEVŞEHİR-NİĞDE-TOKAT-TUNCELİ-UŞAK-</t>
  </si>
  <si>
    <t>DURSUNBEY-ULUS-TOSYA-BURDUR-ÇANKIRI-ÇORUM-ELAZIĞ</t>
  </si>
  <si>
    <t>KIRKLARELİ-KIRŞEHİR-KONYA-POZANTI-KORKUTELİ-MERZİFON</t>
  </si>
  <si>
    <t>4.BÖLGE DERECE GÜN İLLERİ</t>
  </si>
  <si>
    <t>AĞRI-ARDAHAN-BAYBURT-BİTLİS-ERZİNCAN-ERZURUM-
HAKKARİ-KARS-</t>
  </si>
  <si>
    <t>KASTAMONU-KAYSERİ-MUŞ-SİVAS-VAN-YOZGAT-KELES-</t>
  </si>
  <si>
    <t>MESUDİYE-ULUDAĞ-AFŞİN-GÖKSUN-KIĞI-PÜLÜMÜR-SOLHAN</t>
  </si>
  <si>
    <t>ŞEBİNKARAHİSAR-ELBİSTAN-GÜMÜŞHANE</t>
  </si>
  <si>
    <t>ISI YALITIM YÖNETMELİĞİ  R.G:08.05.2000-S:24043</t>
  </si>
  <si>
    <t>Not: *,açık sarı renkler giriş,gül rengi değerler çıkış değerleridir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</si>
</sst>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</numFmts>
  <fonts count="1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workbookViewId="0" topLeftCell="A1">
      <selection activeCell="X6" sqref="X6"/>
    </sheetView>
  </sheetViews>
  <sheetFormatPr defaultColWidth="9.00390625" defaultRowHeight="15" customHeight="1"/>
  <cols>
    <col min="1" max="1" width="2.875" style="1" customWidth="1"/>
    <col min="2" max="3" width="6.125" style="1" customWidth="1"/>
    <col min="4" max="4" width="3.75390625" style="1" customWidth="1"/>
    <col min="5" max="5" width="6.25390625" style="1" customWidth="1"/>
    <col min="6" max="6" width="4.75390625" style="1" customWidth="1"/>
    <col min="7" max="7" width="4.875" style="1" customWidth="1"/>
    <col min="8" max="8" width="3.875" style="1" customWidth="1"/>
    <col min="9" max="9" width="5.625" style="1" customWidth="1"/>
    <col min="10" max="10" width="7.875" style="1" customWidth="1"/>
    <col min="11" max="11" width="5.375" style="1" customWidth="1"/>
    <col min="12" max="12" width="2.875" style="1" customWidth="1"/>
    <col min="13" max="14" width="3.875" style="1" customWidth="1"/>
    <col min="15" max="15" width="4.25390625" style="1" customWidth="1"/>
    <col min="16" max="16" width="6.00390625" style="1" customWidth="1"/>
    <col min="17" max="17" width="3.875" style="1" customWidth="1"/>
    <col min="18" max="19" width="5.625" style="1" customWidth="1"/>
    <col min="20" max="20" width="7.25390625" style="1" customWidth="1"/>
    <col min="21" max="16384" width="9.125" style="1" customWidth="1"/>
  </cols>
  <sheetData>
    <row r="1" spans="1:19" ht="15" customHeight="1">
      <c r="A1" s="27"/>
      <c r="B1" s="28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9"/>
    </row>
    <row r="2" spans="2:19" ht="15" customHeight="1">
      <c r="B2" s="69" t="s">
        <v>29</v>
      </c>
      <c r="C2" s="70"/>
      <c r="D2" s="70"/>
      <c r="E2" s="70"/>
      <c r="F2" s="46"/>
      <c r="G2" s="46"/>
      <c r="H2" s="74" t="s">
        <v>58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20" ht="48.75" customHeight="1">
      <c r="A3" s="9" t="s">
        <v>5</v>
      </c>
      <c r="B3" s="2" t="s">
        <v>12</v>
      </c>
      <c r="C3" s="4" t="s">
        <v>6</v>
      </c>
      <c r="D3" s="3" t="s">
        <v>9</v>
      </c>
      <c r="E3" s="4" t="s">
        <v>7</v>
      </c>
      <c r="F3" s="5" t="s">
        <v>2</v>
      </c>
      <c r="G3" s="5" t="s">
        <v>2</v>
      </c>
      <c r="H3" s="8" t="s">
        <v>25</v>
      </c>
      <c r="I3" s="8" t="s">
        <v>25</v>
      </c>
      <c r="J3" s="4" t="s">
        <v>2</v>
      </c>
      <c r="K3" s="13" t="s">
        <v>11</v>
      </c>
      <c r="L3" s="2" t="s">
        <v>13</v>
      </c>
      <c r="M3" s="17" t="s">
        <v>15</v>
      </c>
      <c r="N3" s="17" t="s">
        <v>24</v>
      </c>
      <c r="O3" s="2" t="s">
        <v>16</v>
      </c>
      <c r="P3" s="20" t="s">
        <v>17</v>
      </c>
      <c r="Q3" s="2" t="s">
        <v>21</v>
      </c>
      <c r="R3" s="22" t="s">
        <v>19</v>
      </c>
      <c r="S3" s="22" t="s">
        <v>22</v>
      </c>
      <c r="T3" s="8" t="s">
        <v>26</v>
      </c>
    </row>
    <row r="4" spans="1:20" ht="24.75" customHeight="1">
      <c r="A4" s="9"/>
      <c r="B4" s="3" t="s">
        <v>1</v>
      </c>
      <c r="C4" s="4" t="s">
        <v>0</v>
      </c>
      <c r="D4" s="3"/>
      <c r="E4" s="4" t="s">
        <v>1</v>
      </c>
      <c r="F4" s="6" t="s">
        <v>32</v>
      </c>
      <c r="G4" s="6" t="s">
        <v>33</v>
      </c>
      <c r="H4" s="9" t="s">
        <v>4</v>
      </c>
      <c r="I4" s="9" t="s">
        <v>8</v>
      </c>
      <c r="J4" s="4" t="s">
        <v>3</v>
      </c>
      <c r="K4" s="14" t="s">
        <v>10</v>
      </c>
      <c r="L4" s="3" t="s">
        <v>10</v>
      </c>
      <c r="M4" s="18" t="s">
        <v>14</v>
      </c>
      <c r="N4" s="18" t="s">
        <v>14</v>
      </c>
      <c r="O4" s="3" t="s">
        <v>10</v>
      </c>
      <c r="P4" s="4" t="s">
        <v>18</v>
      </c>
      <c r="Q4" s="3" t="s">
        <v>10</v>
      </c>
      <c r="R4" s="23" t="s">
        <v>20</v>
      </c>
      <c r="S4" s="23" t="s">
        <v>23</v>
      </c>
      <c r="T4" s="9" t="s">
        <v>1</v>
      </c>
    </row>
    <row r="5" spans="1:20" ht="15" customHeight="1">
      <c r="A5" s="9">
        <v>1</v>
      </c>
      <c r="B5" s="3">
        <v>50</v>
      </c>
      <c r="C5" s="4">
        <f>3*B5</f>
        <v>150</v>
      </c>
      <c r="D5" s="3">
        <v>0.6</v>
      </c>
      <c r="E5" s="30">
        <f>B5/7</f>
        <v>7.142857142857143</v>
      </c>
      <c r="F5" s="7">
        <f>(2260*(POWER((C5*2.8*E5*D5),0.607))*(POWER(E5,0.33)))/(POWER(C5,1.66))*(0.7*POWER(B5,0.065))</f>
        <v>90.16878095579186</v>
      </c>
      <c r="G5" s="7">
        <f>1.16*F5</f>
        <v>104.59578590871855</v>
      </c>
      <c r="H5" s="10">
        <f>I5*25</f>
        <v>19.966734051912113</v>
      </c>
      <c r="I5" s="11">
        <f>0.65*POWER(J5,0.4)/25</f>
        <v>0.7986693620764845</v>
      </c>
      <c r="J5" s="12">
        <f>G5*B5</f>
        <v>5229.789295435928</v>
      </c>
      <c r="K5" s="15">
        <f>J5/2100</f>
        <v>2.490375854969489</v>
      </c>
      <c r="L5" s="3">
        <v>18</v>
      </c>
      <c r="M5" s="19">
        <f>POWER(((1.15*J5*0.012)/(POWER(L5,0.5))),0.5)</f>
        <v>4.124425970351023</v>
      </c>
      <c r="N5" s="19">
        <f>POWER(((1.15*J5*0.02)/(POWER(L5,0.5))),0.5)</f>
        <v>5.3246110319449595</v>
      </c>
      <c r="O5" s="3">
        <v>15</v>
      </c>
      <c r="P5" s="12">
        <f>((3.9*J5*1.15*0.0001)*((O5+1.5)*0.09+1))*1.22</f>
        <v>7.111035764827435</v>
      </c>
      <c r="Q5" s="21">
        <v>5</v>
      </c>
      <c r="R5" s="24">
        <f>(1.15*J5)/20000</f>
        <v>0.30071288448756583</v>
      </c>
      <c r="S5" s="23">
        <f>(0.008*Q5+0.8)*1.25</f>
        <v>1.05</v>
      </c>
      <c r="T5" s="10">
        <f>25*LN(B5)-95</f>
        <v>2.800575135703653</v>
      </c>
    </row>
    <row r="6" spans="1:20" ht="15" customHeight="1">
      <c r="A6" s="9">
        <v>2</v>
      </c>
      <c r="B6" s="3">
        <v>60</v>
      </c>
      <c r="C6" s="4">
        <f aca="true" t="shared" si="0" ref="C6:C51">3*B6</f>
        <v>180</v>
      </c>
      <c r="D6" s="3">
        <v>0.6</v>
      </c>
      <c r="E6" s="30">
        <f aca="true" t="shared" si="1" ref="E6:E51">B6/7</f>
        <v>8.571428571428571</v>
      </c>
      <c r="F6" s="7">
        <f aca="true" t="shared" si="2" ref="F6:F51">(2260*(POWER((C6*2.8*E6*D6),0.607))*(POWER(E6,0.33)))/(POWER(C6,1.66))*(0.7*POWER(B6,0.065))</f>
        <v>89.33424157049191</v>
      </c>
      <c r="G6" s="7">
        <f aca="true" t="shared" si="3" ref="G6:G51">1.16*F6</f>
        <v>103.62772022177062</v>
      </c>
      <c r="H6" s="10">
        <f aca="true" t="shared" si="4" ref="H6:H51">I6*25</f>
        <v>21.397559089706636</v>
      </c>
      <c r="I6" s="11">
        <f aca="true" t="shared" si="5" ref="I6:I51">0.65*POWER(J6,0.4)/25</f>
        <v>0.8559023635882654</v>
      </c>
      <c r="J6" s="12">
        <f aca="true" t="shared" si="6" ref="J6:J51">G6*B6</f>
        <v>6217.663213306237</v>
      </c>
      <c r="K6" s="15">
        <f aca="true" t="shared" si="7" ref="K6:K51">J6/2100</f>
        <v>2.960792006336303</v>
      </c>
      <c r="L6" s="3">
        <v>18</v>
      </c>
      <c r="M6" s="19">
        <f aca="true" t="shared" si="8" ref="M6:M51">POWER(((1.15*J6*0.012)/(POWER(L6,0.5))),0.5)</f>
        <v>4.497125568383621</v>
      </c>
      <c r="N6" s="19">
        <f aca="true" t="shared" si="9" ref="N6:N51">POWER(((1.15*J6*0.02)/(POWER(L6,0.5))),0.5)</f>
        <v>5.80576414405111</v>
      </c>
      <c r="O6" s="3">
        <v>15</v>
      </c>
      <c r="P6" s="12">
        <f aca="true" t="shared" si="10" ref="P6:P51">((3.9*J6*1.15*0.0001)*((O6+1.5)*0.09+1))*1.22</f>
        <v>8.45426516935556</v>
      </c>
      <c r="Q6" s="21">
        <v>10</v>
      </c>
      <c r="R6" s="24">
        <f aca="true" t="shared" si="11" ref="R6:R51">(1.15*J6)/20000</f>
        <v>0.3575156347651086</v>
      </c>
      <c r="S6" s="23">
        <f aca="true" t="shared" si="12" ref="S6:S51">(0.008*Q6+0.8)*1.25</f>
        <v>1.1</v>
      </c>
      <c r="T6" s="10">
        <f aca="true" t="shared" si="13" ref="T6:T51">25*LN(B6)-95</f>
        <v>7.358614055552508</v>
      </c>
    </row>
    <row r="7" spans="1:20" ht="15" customHeight="1">
      <c r="A7" s="9">
        <v>3</v>
      </c>
      <c r="B7" s="3">
        <v>70</v>
      </c>
      <c r="C7" s="4">
        <f t="shared" si="0"/>
        <v>210</v>
      </c>
      <c r="D7" s="3">
        <v>0.6</v>
      </c>
      <c r="E7" s="4">
        <f t="shared" si="1"/>
        <v>10</v>
      </c>
      <c r="F7" s="7">
        <f t="shared" si="2"/>
        <v>88.63467741244034</v>
      </c>
      <c r="G7" s="7">
        <f t="shared" si="3"/>
        <v>102.81622579843079</v>
      </c>
      <c r="H7" s="10">
        <f t="shared" si="4"/>
        <v>22.687008601581926</v>
      </c>
      <c r="I7" s="11">
        <f t="shared" si="5"/>
        <v>0.907480344063277</v>
      </c>
      <c r="J7" s="12">
        <f t="shared" si="6"/>
        <v>7197.135805890155</v>
      </c>
      <c r="K7" s="15">
        <f t="shared" si="7"/>
        <v>3.42720752661436</v>
      </c>
      <c r="L7" s="3">
        <v>18</v>
      </c>
      <c r="M7" s="19">
        <f t="shared" si="8"/>
        <v>4.838394388011483</v>
      </c>
      <c r="N7" s="19">
        <f t="shared" si="9"/>
        <v>6.2463402957172995</v>
      </c>
      <c r="O7" s="3">
        <v>15</v>
      </c>
      <c r="P7" s="12">
        <f t="shared" si="10"/>
        <v>9.786071145288656</v>
      </c>
      <c r="Q7" s="21">
        <v>15</v>
      </c>
      <c r="R7" s="24">
        <f t="shared" si="11"/>
        <v>0.4138353088386839</v>
      </c>
      <c r="S7" s="23">
        <f t="shared" si="12"/>
        <v>1.1500000000000001</v>
      </c>
      <c r="T7" s="10">
        <f t="shared" si="13"/>
        <v>11.21238105123399</v>
      </c>
    </row>
    <row r="8" spans="1:20" ht="15" customHeight="1">
      <c r="A8" s="9">
        <v>4</v>
      </c>
      <c r="B8" s="3">
        <v>80</v>
      </c>
      <c r="C8" s="4">
        <f t="shared" si="0"/>
        <v>240</v>
      </c>
      <c r="D8" s="3">
        <v>0.6</v>
      </c>
      <c r="E8" s="4">
        <f t="shared" si="1"/>
        <v>11.428571428571429</v>
      </c>
      <c r="F8" s="7">
        <f t="shared" si="2"/>
        <v>88.03311697362797</v>
      </c>
      <c r="G8" s="7">
        <f t="shared" si="3"/>
        <v>102.11841568940844</v>
      </c>
      <c r="H8" s="10">
        <f t="shared" si="4"/>
        <v>23.866623317628616</v>
      </c>
      <c r="I8" s="11">
        <f t="shared" si="5"/>
        <v>0.9546649327051446</v>
      </c>
      <c r="J8" s="12">
        <f t="shared" si="6"/>
        <v>8169.473255152675</v>
      </c>
      <c r="K8" s="15">
        <f t="shared" si="7"/>
        <v>3.8902253595965117</v>
      </c>
      <c r="L8" s="3">
        <v>18</v>
      </c>
      <c r="M8" s="19">
        <f t="shared" si="8"/>
        <v>5.154878632152918</v>
      </c>
      <c r="N8" s="19">
        <f t="shared" si="9"/>
        <v>6.65491969801624</v>
      </c>
      <c r="O8" s="3">
        <v>15</v>
      </c>
      <c r="P8" s="12">
        <f t="shared" si="10"/>
        <v>11.108175342339392</v>
      </c>
      <c r="Q8" s="21">
        <v>20</v>
      </c>
      <c r="R8" s="24">
        <f t="shared" si="11"/>
        <v>0.4697447121712788</v>
      </c>
      <c r="S8" s="23">
        <f t="shared" si="12"/>
        <v>1.2000000000000002</v>
      </c>
      <c r="T8" s="10">
        <f t="shared" si="13"/>
        <v>14.550665866847027</v>
      </c>
    </row>
    <row r="9" spans="1:20" ht="15" customHeight="1">
      <c r="A9" s="9">
        <v>5</v>
      </c>
      <c r="B9" s="3">
        <v>90</v>
      </c>
      <c r="C9" s="4">
        <f t="shared" si="0"/>
        <v>270</v>
      </c>
      <c r="D9" s="3">
        <v>0.6</v>
      </c>
      <c r="E9" s="4">
        <f t="shared" si="1"/>
        <v>12.857142857142858</v>
      </c>
      <c r="F9" s="7">
        <f t="shared" si="2"/>
        <v>87.50589286386096</v>
      </c>
      <c r="G9" s="7">
        <f t="shared" si="3"/>
        <v>101.5068357220787</v>
      </c>
      <c r="H9" s="10">
        <f t="shared" si="4"/>
        <v>24.957925057374787</v>
      </c>
      <c r="I9" s="11">
        <f t="shared" si="5"/>
        <v>0.9983170022949914</v>
      </c>
      <c r="J9" s="12">
        <f t="shared" si="6"/>
        <v>9135.615214987083</v>
      </c>
      <c r="K9" s="15">
        <f t="shared" si="7"/>
        <v>4.350292959517659</v>
      </c>
      <c r="L9" s="3">
        <v>18</v>
      </c>
      <c r="M9" s="19">
        <f t="shared" si="8"/>
        <v>5.4511774101207235</v>
      </c>
      <c r="N9" s="19">
        <f t="shared" si="9"/>
        <v>7.03743977553988</v>
      </c>
      <c r="O9" s="3">
        <v>15</v>
      </c>
      <c r="P9" s="12">
        <f t="shared" si="10"/>
        <v>12.421855424303436</v>
      </c>
      <c r="Q9" s="21">
        <v>25</v>
      </c>
      <c r="R9" s="24">
        <f t="shared" si="11"/>
        <v>0.5252978748617573</v>
      </c>
      <c r="S9" s="23">
        <f t="shared" si="12"/>
        <v>1.25</v>
      </c>
      <c r="T9" s="10">
        <f t="shared" si="13"/>
        <v>17.495241758256626</v>
      </c>
    </row>
    <row r="10" spans="1:20" ht="15" customHeight="1">
      <c r="A10" s="9">
        <v>6</v>
      </c>
      <c r="B10" s="3">
        <v>100</v>
      </c>
      <c r="C10" s="4">
        <f t="shared" si="0"/>
        <v>300</v>
      </c>
      <c r="D10" s="3">
        <v>0.6</v>
      </c>
      <c r="E10" s="4">
        <f t="shared" si="1"/>
        <v>14.285714285714286</v>
      </c>
      <c r="F10" s="7">
        <f t="shared" si="2"/>
        <v>87.03695092951025</v>
      </c>
      <c r="G10" s="7">
        <f t="shared" si="3"/>
        <v>100.96286307823189</v>
      </c>
      <c r="H10" s="10">
        <f t="shared" si="4"/>
        <v>25.976343567983502</v>
      </c>
      <c r="I10" s="11">
        <f t="shared" si="5"/>
        <v>1.03905374271934</v>
      </c>
      <c r="J10" s="12">
        <f t="shared" si="6"/>
        <v>10096.28630782319</v>
      </c>
      <c r="K10" s="15">
        <f t="shared" si="7"/>
        <v>4.8077553846777095</v>
      </c>
      <c r="L10" s="3">
        <v>18</v>
      </c>
      <c r="M10" s="19">
        <f t="shared" si="8"/>
        <v>5.730628373929711</v>
      </c>
      <c r="N10" s="19">
        <f t="shared" si="9"/>
        <v>7.398209418511152</v>
      </c>
      <c r="O10" s="3">
        <v>15</v>
      </c>
      <c r="P10" s="12">
        <f t="shared" si="10"/>
        <v>13.72809667294326</v>
      </c>
      <c r="Q10" s="21">
        <v>30</v>
      </c>
      <c r="R10" s="24">
        <f t="shared" si="11"/>
        <v>0.5805364626998334</v>
      </c>
      <c r="S10" s="23">
        <f t="shared" si="12"/>
        <v>1.3</v>
      </c>
      <c r="T10" s="10">
        <f t="shared" si="13"/>
        <v>20.12925464970229</v>
      </c>
    </row>
    <row r="11" spans="1:20" ht="15" customHeight="1">
      <c r="A11" s="9">
        <v>7</v>
      </c>
      <c r="B11" s="3">
        <v>120</v>
      </c>
      <c r="C11" s="4">
        <f t="shared" si="0"/>
        <v>360</v>
      </c>
      <c r="D11" s="3">
        <v>0.6</v>
      </c>
      <c r="E11" s="4">
        <f t="shared" si="1"/>
        <v>17.142857142857142</v>
      </c>
      <c r="F11" s="7">
        <f t="shared" si="2"/>
        <v>86.23139757992362</v>
      </c>
      <c r="G11" s="7">
        <f t="shared" si="3"/>
        <v>100.02842119271139</v>
      </c>
      <c r="H11" s="10">
        <f t="shared" si="4"/>
        <v>27.83781989509791</v>
      </c>
      <c r="I11" s="11">
        <f t="shared" si="5"/>
        <v>1.1135127958039164</v>
      </c>
      <c r="J11" s="12">
        <f t="shared" si="6"/>
        <v>12003.410543125367</v>
      </c>
      <c r="K11" s="15">
        <f t="shared" si="7"/>
        <v>5.715909782440651</v>
      </c>
      <c r="L11" s="3">
        <v>18</v>
      </c>
      <c r="M11" s="19">
        <f t="shared" si="8"/>
        <v>6.248470834139039</v>
      </c>
      <c r="N11" s="19">
        <f t="shared" si="9"/>
        <v>8.066741159961088</v>
      </c>
      <c r="O11" s="3">
        <v>15</v>
      </c>
      <c r="P11" s="12">
        <f t="shared" si="10"/>
        <v>16.321246775001537</v>
      </c>
      <c r="Q11" s="21">
        <v>35</v>
      </c>
      <c r="R11" s="24">
        <f t="shared" si="11"/>
        <v>0.6901961062297085</v>
      </c>
      <c r="S11" s="23">
        <f t="shared" si="12"/>
        <v>1.35</v>
      </c>
      <c r="T11" s="10">
        <f t="shared" si="13"/>
        <v>24.687293569551144</v>
      </c>
    </row>
    <row r="12" spans="1:20" ht="15" customHeight="1">
      <c r="A12" s="9">
        <v>8</v>
      </c>
      <c r="B12" s="3">
        <v>140</v>
      </c>
      <c r="C12" s="4">
        <f t="shared" si="0"/>
        <v>420</v>
      </c>
      <c r="D12" s="3">
        <v>0.6</v>
      </c>
      <c r="E12" s="4">
        <f t="shared" si="1"/>
        <v>20</v>
      </c>
      <c r="F12" s="7">
        <f t="shared" si="2"/>
        <v>85.55613136637419</v>
      </c>
      <c r="G12" s="7">
        <f t="shared" si="3"/>
        <v>99.24511238499406</v>
      </c>
      <c r="H12" s="10">
        <f t="shared" si="4"/>
        <v>29.51536933542982</v>
      </c>
      <c r="I12" s="11">
        <f t="shared" si="5"/>
        <v>1.1806147734171928</v>
      </c>
      <c r="J12" s="12">
        <f t="shared" si="6"/>
        <v>13894.315733899168</v>
      </c>
      <c r="K12" s="15">
        <f t="shared" si="7"/>
        <v>6.616340825666271</v>
      </c>
      <c r="L12" s="3">
        <v>18</v>
      </c>
      <c r="M12" s="19">
        <f t="shared" si="8"/>
        <v>6.722642220643636</v>
      </c>
      <c r="N12" s="19">
        <f t="shared" si="9"/>
        <v>8.678893787687883</v>
      </c>
      <c r="O12" s="3">
        <v>15</v>
      </c>
      <c r="P12" s="12">
        <f t="shared" si="10"/>
        <v>18.892343559192252</v>
      </c>
      <c r="Q12" s="21">
        <v>40</v>
      </c>
      <c r="R12" s="24">
        <f t="shared" si="11"/>
        <v>0.798923154699202</v>
      </c>
      <c r="S12" s="23">
        <f t="shared" si="12"/>
        <v>1.4000000000000001</v>
      </c>
      <c r="T12" s="10">
        <f t="shared" si="13"/>
        <v>28.5410605652326</v>
      </c>
    </row>
    <row r="13" spans="1:20" ht="15" customHeight="1">
      <c r="A13" s="9">
        <v>9</v>
      </c>
      <c r="B13" s="3">
        <v>150</v>
      </c>
      <c r="C13" s="4">
        <f t="shared" si="0"/>
        <v>450</v>
      </c>
      <c r="D13" s="3">
        <v>0.6</v>
      </c>
      <c r="E13" s="4">
        <f t="shared" si="1"/>
        <v>21.428571428571427</v>
      </c>
      <c r="F13" s="7">
        <f t="shared" si="2"/>
        <v>85.25561945052185</v>
      </c>
      <c r="G13" s="7">
        <f t="shared" si="3"/>
        <v>98.89651856260534</v>
      </c>
      <c r="H13" s="10">
        <f t="shared" si="4"/>
        <v>30.298579072331016</v>
      </c>
      <c r="I13" s="11">
        <f t="shared" si="5"/>
        <v>1.2119431628932407</v>
      </c>
      <c r="J13" s="12">
        <f t="shared" si="6"/>
        <v>14834.477784390801</v>
      </c>
      <c r="K13" s="15">
        <f t="shared" si="7"/>
        <v>7.064037040186096</v>
      </c>
      <c r="L13" s="3">
        <v>18</v>
      </c>
      <c r="M13" s="19">
        <f t="shared" si="8"/>
        <v>6.946364174792311</v>
      </c>
      <c r="N13" s="19">
        <f t="shared" si="9"/>
        <v>8.967717588554148</v>
      </c>
      <c r="O13" s="3">
        <v>15</v>
      </c>
      <c r="P13" s="12">
        <f t="shared" si="10"/>
        <v>20.170698305073508</v>
      </c>
      <c r="Q13" s="21">
        <v>45</v>
      </c>
      <c r="R13" s="24">
        <f t="shared" si="11"/>
        <v>0.852982472602471</v>
      </c>
      <c r="S13" s="23">
        <f t="shared" si="12"/>
        <v>1.4500000000000002</v>
      </c>
      <c r="T13" s="10">
        <f t="shared" si="13"/>
        <v>30.265882352406393</v>
      </c>
    </row>
    <row r="14" spans="1:20" ht="15" customHeight="1">
      <c r="A14" s="9">
        <v>10</v>
      </c>
      <c r="B14" s="3">
        <v>175</v>
      </c>
      <c r="C14" s="4">
        <f t="shared" si="0"/>
        <v>525</v>
      </c>
      <c r="D14" s="3">
        <v>0.6</v>
      </c>
      <c r="E14" s="4">
        <f t="shared" si="1"/>
        <v>25</v>
      </c>
      <c r="F14" s="7">
        <f t="shared" si="2"/>
        <v>84.58799442128793</v>
      </c>
      <c r="G14" s="7">
        <f t="shared" si="3"/>
        <v>98.12207352869399</v>
      </c>
      <c r="H14" s="10">
        <f t="shared" si="4"/>
        <v>32.12441760987362</v>
      </c>
      <c r="I14" s="11">
        <f t="shared" si="5"/>
        <v>1.2849767043949447</v>
      </c>
      <c r="J14" s="12">
        <f t="shared" si="6"/>
        <v>17171.36286752145</v>
      </c>
      <c r="K14" s="15">
        <f t="shared" si="7"/>
        <v>8.1768394607245</v>
      </c>
      <c r="L14" s="3">
        <v>18</v>
      </c>
      <c r="M14" s="19">
        <f t="shared" si="8"/>
        <v>7.4734958873917074</v>
      </c>
      <c r="N14" s="19">
        <f t="shared" si="9"/>
        <v>9.648241703272568</v>
      </c>
      <c r="O14" s="3">
        <v>15</v>
      </c>
      <c r="P14" s="12">
        <f t="shared" si="10"/>
        <v>23.348201731250946</v>
      </c>
      <c r="Q14" s="21">
        <v>50</v>
      </c>
      <c r="R14" s="24">
        <f t="shared" si="11"/>
        <v>0.9873533648824833</v>
      </c>
      <c r="S14" s="23">
        <f t="shared" si="12"/>
        <v>1.5000000000000002</v>
      </c>
      <c r="T14" s="10">
        <f t="shared" si="13"/>
        <v>34.119649348087876</v>
      </c>
    </row>
    <row r="15" spans="1:20" ht="15" customHeight="1">
      <c r="A15" s="9">
        <v>11</v>
      </c>
      <c r="B15" s="3">
        <v>200</v>
      </c>
      <c r="C15" s="4">
        <f t="shared" si="0"/>
        <v>600</v>
      </c>
      <c r="D15" s="3">
        <v>0.6</v>
      </c>
      <c r="E15" s="4">
        <f t="shared" si="1"/>
        <v>28.571428571428573</v>
      </c>
      <c r="F15" s="7">
        <f t="shared" si="2"/>
        <v>84.01389867763751</v>
      </c>
      <c r="G15" s="7">
        <f t="shared" si="3"/>
        <v>97.45612246605951</v>
      </c>
      <c r="H15" s="10">
        <f t="shared" si="4"/>
        <v>33.794731948027234</v>
      </c>
      <c r="I15" s="11">
        <f t="shared" si="5"/>
        <v>1.3517892779210894</v>
      </c>
      <c r="J15" s="12">
        <f t="shared" si="6"/>
        <v>19491.224493211903</v>
      </c>
      <c r="K15" s="15">
        <f t="shared" si="7"/>
        <v>9.28153547295805</v>
      </c>
      <c r="L15" s="3">
        <v>18</v>
      </c>
      <c r="M15" s="19">
        <f t="shared" si="8"/>
        <v>7.962344771409081</v>
      </c>
      <c r="N15" s="19">
        <f t="shared" si="9"/>
        <v>10.279342898809691</v>
      </c>
      <c r="O15" s="3">
        <v>15</v>
      </c>
      <c r="P15" s="12">
        <f t="shared" si="10"/>
        <v>26.502558065287626</v>
      </c>
      <c r="Q15" s="21">
        <v>55</v>
      </c>
      <c r="R15" s="24">
        <f t="shared" si="11"/>
        <v>1.1207454083596844</v>
      </c>
      <c r="S15" s="23">
        <f t="shared" si="12"/>
        <v>1.55</v>
      </c>
      <c r="T15" s="10">
        <f t="shared" si="13"/>
        <v>37.45793416370091</v>
      </c>
    </row>
    <row r="16" spans="1:20" ht="15" customHeight="1">
      <c r="A16" s="9">
        <v>12</v>
      </c>
      <c r="B16" s="3">
        <v>225</v>
      </c>
      <c r="C16" s="4">
        <f t="shared" si="0"/>
        <v>675</v>
      </c>
      <c r="D16" s="3">
        <v>0.6</v>
      </c>
      <c r="E16" s="4">
        <f t="shared" si="1"/>
        <v>32.142857142857146</v>
      </c>
      <c r="F16" s="7">
        <f t="shared" si="2"/>
        <v>83.51074538191062</v>
      </c>
      <c r="G16" s="7">
        <f t="shared" si="3"/>
        <v>96.87246464301631</v>
      </c>
      <c r="H16" s="10">
        <f t="shared" si="4"/>
        <v>35.33999661652755</v>
      </c>
      <c r="I16" s="11">
        <f t="shared" si="5"/>
        <v>1.413599864661102</v>
      </c>
      <c r="J16" s="12">
        <f t="shared" si="6"/>
        <v>21796.30454467867</v>
      </c>
      <c r="K16" s="15">
        <f t="shared" si="7"/>
        <v>10.379192640323177</v>
      </c>
      <c r="L16" s="3">
        <v>18</v>
      </c>
      <c r="M16" s="19">
        <f t="shared" si="8"/>
        <v>8.420014717469767</v>
      </c>
      <c r="N16" s="19">
        <f t="shared" si="9"/>
        <v>10.870192258527252</v>
      </c>
      <c r="O16" s="3">
        <v>15</v>
      </c>
      <c r="P16" s="12">
        <f t="shared" si="10"/>
        <v>29.636815634913887</v>
      </c>
      <c r="Q16" s="21">
        <v>60</v>
      </c>
      <c r="R16" s="24">
        <f t="shared" si="11"/>
        <v>1.2532875113190236</v>
      </c>
      <c r="S16" s="23">
        <f t="shared" si="12"/>
        <v>1.6</v>
      </c>
      <c r="T16" s="10">
        <f t="shared" si="13"/>
        <v>40.4025100551105</v>
      </c>
    </row>
    <row r="17" spans="1:20" ht="15" customHeight="1">
      <c r="A17" s="9">
        <v>13</v>
      </c>
      <c r="B17" s="3">
        <v>250</v>
      </c>
      <c r="C17" s="4">
        <f t="shared" si="0"/>
        <v>750</v>
      </c>
      <c r="D17" s="3">
        <v>0.6</v>
      </c>
      <c r="E17" s="4">
        <f t="shared" si="1"/>
        <v>35.714285714285715</v>
      </c>
      <c r="F17" s="7">
        <f t="shared" si="2"/>
        <v>83.06321334496101</v>
      </c>
      <c r="G17" s="7">
        <f t="shared" si="3"/>
        <v>96.35332748015477</v>
      </c>
      <c r="H17" s="10">
        <f t="shared" si="4"/>
        <v>36.78205987444591</v>
      </c>
      <c r="I17" s="11">
        <f t="shared" si="5"/>
        <v>1.4712823949778366</v>
      </c>
      <c r="J17" s="12">
        <f t="shared" si="6"/>
        <v>24088.331870038695</v>
      </c>
      <c r="K17" s="15">
        <f t="shared" si="7"/>
        <v>11.47063422382795</v>
      </c>
      <c r="L17" s="3">
        <v>18</v>
      </c>
      <c r="M17" s="19">
        <f t="shared" si="8"/>
        <v>8.851661140078251</v>
      </c>
      <c r="N17" s="19">
        <f t="shared" si="9"/>
        <v>11.427445393931473</v>
      </c>
      <c r="O17" s="3">
        <v>15</v>
      </c>
      <c r="P17" s="12">
        <f t="shared" si="10"/>
        <v>32.753325185082744</v>
      </c>
      <c r="Q17" s="21">
        <v>65</v>
      </c>
      <c r="R17" s="24">
        <f t="shared" si="11"/>
        <v>1.3850790825272248</v>
      </c>
      <c r="S17" s="23">
        <f t="shared" si="12"/>
        <v>1.6500000000000001</v>
      </c>
      <c r="T17" s="10">
        <f t="shared" si="13"/>
        <v>43.03652294655615</v>
      </c>
    </row>
    <row r="18" spans="1:20" ht="15" customHeight="1">
      <c r="A18" s="9">
        <v>14</v>
      </c>
      <c r="B18" s="3">
        <v>300</v>
      </c>
      <c r="C18" s="4">
        <f t="shared" si="0"/>
        <v>900</v>
      </c>
      <c r="D18" s="3">
        <v>0.6</v>
      </c>
      <c r="E18" s="4">
        <f t="shared" si="1"/>
        <v>42.857142857142854</v>
      </c>
      <c r="F18" s="7">
        <f t="shared" si="2"/>
        <v>82.29443814060376</v>
      </c>
      <c r="G18" s="7">
        <f t="shared" si="3"/>
        <v>95.46154824310035</v>
      </c>
      <c r="H18" s="10">
        <f t="shared" si="4"/>
        <v>39.41787863545031</v>
      </c>
      <c r="I18" s="11">
        <f t="shared" si="5"/>
        <v>1.5767151454180124</v>
      </c>
      <c r="J18" s="12">
        <f t="shared" si="6"/>
        <v>28638.464472930107</v>
      </c>
      <c r="K18" s="15">
        <f t="shared" si="7"/>
        <v>13.637364034728622</v>
      </c>
      <c r="L18" s="3">
        <v>18</v>
      </c>
      <c r="M18" s="19">
        <f t="shared" si="8"/>
        <v>9.65153258219973</v>
      </c>
      <c r="N18" s="19">
        <f t="shared" si="9"/>
        <v>12.460074985412605</v>
      </c>
      <c r="O18" s="3">
        <v>15</v>
      </c>
      <c r="P18" s="12">
        <f t="shared" si="10"/>
        <v>38.940219885048116</v>
      </c>
      <c r="Q18" s="21">
        <v>70</v>
      </c>
      <c r="R18" s="24">
        <f t="shared" si="11"/>
        <v>1.6467117071934811</v>
      </c>
      <c r="S18" s="23">
        <f t="shared" si="12"/>
        <v>1.7000000000000002</v>
      </c>
      <c r="T18" s="10">
        <f t="shared" si="13"/>
        <v>47.59456186640503</v>
      </c>
    </row>
    <row r="19" spans="1:20" ht="15" customHeight="1">
      <c r="A19" s="9">
        <v>15</v>
      </c>
      <c r="B19" s="3">
        <v>350</v>
      </c>
      <c r="C19" s="4">
        <f t="shared" si="0"/>
        <v>1050</v>
      </c>
      <c r="D19" s="3">
        <v>0.6</v>
      </c>
      <c r="E19" s="4">
        <f t="shared" si="1"/>
        <v>50</v>
      </c>
      <c r="F19" s="7">
        <f t="shared" si="2"/>
        <v>81.65000171490543</v>
      </c>
      <c r="G19" s="7">
        <f t="shared" si="3"/>
        <v>94.7140019892903</v>
      </c>
      <c r="H19" s="10">
        <f t="shared" si="4"/>
        <v>41.79326005874974</v>
      </c>
      <c r="I19" s="11">
        <f t="shared" si="5"/>
        <v>1.6717304023499895</v>
      </c>
      <c r="J19" s="12">
        <f t="shared" si="6"/>
        <v>33149.90069625161</v>
      </c>
      <c r="K19" s="15">
        <f t="shared" si="7"/>
        <v>15.785666998215051</v>
      </c>
      <c r="L19" s="3">
        <v>18</v>
      </c>
      <c r="M19" s="19">
        <f t="shared" si="8"/>
        <v>10.383948673732394</v>
      </c>
      <c r="N19" s="19">
        <f t="shared" si="9"/>
        <v>13.405620093746052</v>
      </c>
      <c r="O19" s="3">
        <v>15</v>
      </c>
      <c r="P19" s="12">
        <f t="shared" si="10"/>
        <v>45.07449844246045</v>
      </c>
      <c r="Q19" s="21">
        <v>75</v>
      </c>
      <c r="R19" s="24">
        <f t="shared" si="11"/>
        <v>1.9061192900344672</v>
      </c>
      <c r="S19" s="23">
        <f t="shared" si="12"/>
        <v>1.75</v>
      </c>
      <c r="T19" s="10">
        <f t="shared" si="13"/>
        <v>51.44832886208647</v>
      </c>
    </row>
    <row r="20" spans="1:20" ht="15" customHeight="1">
      <c r="A20" s="9">
        <v>16</v>
      </c>
      <c r="B20" s="3">
        <v>400</v>
      </c>
      <c r="C20" s="4">
        <f t="shared" si="0"/>
        <v>1200</v>
      </c>
      <c r="D20" s="3">
        <v>0.6</v>
      </c>
      <c r="E20" s="4">
        <f t="shared" si="1"/>
        <v>57.142857142857146</v>
      </c>
      <c r="F20" s="7">
        <f t="shared" si="2"/>
        <v>81.09584602444028</v>
      </c>
      <c r="G20" s="7">
        <f t="shared" si="3"/>
        <v>94.07118138835071</v>
      </c>
      <c r="H20" s="10">
        <f t="shared" si="4"/>
        <v>43.96630743853649</v>
      </c>
      <c r="I20" s="11">
        <f t="shared" si="5"/>
        <v>1.7586522975414596</v>
      </c>
      <c r="J20" s="12">
        <f t="shared" si="6"/>
        <v>37628.47255534028</v>
      </c>
      <c r="K20" s="15">
        <f t="shared" si="7"/>
        <v>17.918320264447754</v>
      </c>
      <c r="L20" s="3">
        <v>18</v>
      </c>
      <c r="M20" s="19">
        <f t="shared" si="8"/>
        <v>11.063173202297605</v>
      </c>
      <c r="N20" s="19">
        <f t="shared" si="9"/>
        <v>14.282495189568934</v>
      </c>
      <c r="O20" s="3">
        <v>15</v>
      </c>
      <c r="P20" s="12">
        <f t="shared" si="10"/>
        <v>51.16409075034227</v>
      </c>
      <c r="Q20" s="21">
        <v>80</v>
      </c>
      <c r="R20" s="24">
        <f t="shared" si="11"/>
        <v>2.163637171932066</v>
      </c>
      <c r="S20" s="23">
        <f t="shared" si="12"/>
        <v>1.7999999999999998</v>
      </c>
      <c r="T20" s="10">
        <f t="shared" si="13"/>
        <v>54.786613677699535</v>
      </c>
    </row>
    <row r="21" spans="1:20" ht="15" customHeight="1">
      <c r="A21" s="9">
        <v>17</v>
      </c>
      <c r="B21" s="3">
        <v>450</v>
      </c>
      <c r="C21" s="4">
        <f t="shared" si="0"/>
        <v>1350</v>
      </c>
      <c r="D21" s="3">
        <v>0.6</v>
      </c>
      <c r="E21" s="4">
        <f t="shared" si="1"/>
        <v>64.28571428571429</v>
      </c>
      <c r="F21" s="7">
        <f t="shared" si="2"/>
        <v>80.61016873961968</v>
      </c>
      <c r="G21" s="7">
        <f t="shared" si="3"/>
        <v>93.50779573795883</v>
      </c>
      <c r="H21" s="10">
        <f t="shared" si="4"/>
        <v>45.9766675619332</v>
      </c>
      <c r="I21" s="11">
        <f t="shared" si="5"/>
        <v>1.839066702477328</v>
      </c>
      <c r="J21" s="12">
        <f t="shared" si="6"/>
        <v>42078.50808208148</v>
      </c>
      <c r="K21" s="15">
        <f t="shared" si="7"/>
        <v>20.03738480099118</v>
      </c>
      <c r="L21" s="3">
        <v>18</v>
      </c>
      <c r="M21" s="19">
        <f t="shared" si="8"/>
        <v>11.699076573492572</v>
      </c>
      <c r="N21" s="19">
        <f t="shared" si="9"/>
        <v>15.103442911714021</v>
      </c>
      <c r="O21" s="3">
        <v>15</v>
      </c>
      <c r="P21" s="12">
        <f t="shared" si="10"/>
        <v>57.21488170917222</v>
      </c>
      <c r="Q21" s="21">
        <v>85</v>
      </c>
      <c r="R21" s="24">
        <f t="shared" si="11"/>
        <v>2.4195142147196846</v>
      </c>
      <c r="S21" s="23">
        <f t="shared" si="12"/>
        <v>1.85</v>
      </c>
      <c r="T21" s="10">
        <f t="shared" si="13"/>
        <v>57.73118956910915</v>
      </c>
    </row>
    <row r="22" spans="1:20" ht="15" customHeight="1">
      <c r="A22" s="9">
        <v>18</v>
      </c>
      <c r="B22" s="3">
        <v>500</v>
      </c>
      <c r="C22" s="4">
        <f t="shared" si="0"/>
        <v>1500</v>
      </c>
      <c r="D22" s="3">
        <v>0.6</v>
      </c>
      <c r="E22" s="4">
        <f t="shared" si="1"/>
        <v>71.42857142857143</v>
      </c>
      <c r="F22" s="7">
        <f t="shared" si="2"/>
        <v>80.17818082177855</v>
      </c>
      <c r="G22" s="7">
        <f t="shared" si="3"/>
        <v>93.00668975326312</v>
      </c>
      <c r="H22" s="10">
        <f t="shared" si="4"/>
        <v>47.85276460099126</v>
      </c>
      <c r="I22" s="11">
        <f t="shared" si="5"/>
        <v>1.9141105840396504</v>
      </c>
      <c r="J22" s="12">
        <f t="shared" si="6"/>
        <v>46503.344876631556</v>
      </c>
      <c r="K22" s="15">
        <f t="shared" si="7"/>
        <v>22.14444994125312</v>
      </c>
      <c r="L22" s="3">
        <v>18</v>
      </c>
      <c r="M22" s="19">
        <f t="shared" si="8"/>
        <v>12.298821908888884</v>
      </c>
      <c r="N22" s="19">
        <f t="shared" si="9"/>
        <v>15.877710810365853</v>
      </c>
      <c r="O22" s="3">
        <v>15</v>
      </c>
      <c r="P22" s="12">
        <f t="shared" si="10"/>
        <v>63.231409512124024</v>
      </c>
      <c r="Q22" s="21">
        <v>90</v>
      </c>
      <c r="R22" s="24">
        <f t="shared" si="11"/>
        <v>2.6739423304063146</v>
      </c>
      <c r="S22" s="23">
        <f t="shared" si="12"/>
        <v>1.9</v>
      </c>
      <c r="T22" s="10">
        <f t="shared" si="13"/>
        <v>60.3652024605548</v>
      </c>
    </row>
    <row r="23" spans="1:20" ht="15" customHeight="1">
      <c r="A23" s="9">
        <v>19</v>
      </c>
      <c r="B23" s="3">
        <v>550</v>
      </c>
      <c r="C23" s="4">
        <f t="shared" si="0"/>
        <v>1650</v>
      </c>
      <c r="D23" s="3">
        <v>0.6</v>
      </c>
      <c r="E23" s="4">
        <f t="shared" si="1"/>
        <v>78.57142857142857</v>
      </c>
      <c r="F23" s="7">
        <f t="shared" si="2"/>
        <v>79.78939485806052</v>
      </c>
      <c r="G23" s="7">
        <f t="shared" si="3"/>
        <v>92.55569803535019</v>
      </c>
      <c r="H23" s="10">
        <f t="shared" si="4"/>
        <v>49.61576554167669</v>
      </c>
      <c r="I23" s="11">
        <f t="shared" si="5"/>
        <v>1.9846306216670675</v>
      </c>
      <c r="J23" s="12">
        <f t="shared" si="6"/>
        <v>50905.633919442604</v>
      </c>
      <c r="K23" s="15">
        <f t="shared" si="7"/>
        <v>24.24077805687743</v>
      </c>
      <c r="L23" s="3">
        <v>18</v>
      </c>
      <c r="M23" s="19">
        <f t="shared" si="8"/>
        <v>12.867801177636133</v>
      </c>
      <c r="N23" s="19">
        <f t="shared" si="9"/>
        <v>16.61225988776431</v>
      </c>
      <c r="O23" s="3">
        <v>15</v>
      </c>
      <c r="P23" s="12">
        <f t="shared" si="10"/>
        <v>69.21727874357799</v>
      </c>
      <c r="Q23" s="21">
        <v>95</v>
      </c>
      <c r="R23" s="24">
        <f t="shared" si="11"/>
        <v>2.9270739503679497</v>
      </c>
      <c r="S23" s="23">
        <f t="shared" si="12"/>
        <v>1.9500000000000002</v>
      </c>
      <c r="T23" s="10">
        <f t="shared" si="13"/>
        <v>62.747956955662914</v>
      </c>
    </row>
    <row r="24" spans="1:20" ht="15" customHeight="1">
      <c r="A24" s="9">
        <v>20</v>
      </c>
      <c r="B24" s="3">
        <v>600</v>
      </c>
      <c r="C24" s="4">
        <f t="shared" si="0"/>
        <v>1800</v>
      </c>
      <c r="D24" s="3">
        <v>0.6</v>
      </c>
      <c r="E24" s="4">
        <f t="shared" si="1"/>
        <v>85.71428571428571</v>
      </c>
      <c r="F24" s="7">
        <f t="shared" si="2"/>
        <v>79.43610746747342</v>
      </c>
      <c r="G24" s="7">
        <f t="shared" si="3"/>
        <v>92.14588466226915</v>
      </c>
      <c r="H24" s="10">
        <f t="shared" si="4"/>
        <v>51.2819149838617</v>
      </c>
      <c r="I24" s="11">
        <f t="shared" si="5"/>
        <v>2.051276599354468</v>
      </c>
      <c r="J24" s="12">
        <f t="shared" si="6"/>
        <v>55287.53079736149</v>
      </c>
      <c r="K24" s="15">
        <f t="shared" si="7"/>
        <v>26.327395617791186</v>
      </c>
      <c r="L24" s="3">
        <v>18</v>
      </c>
      <c r="M24" s="19">
        <f t="shared" si="8"/>
        <v>13.410192561355048</v>
      </c>
      <c r="N24" s="19">
        <f t="shared" si="9"/>
        <v>17.31248415318756</v>
      </c>
      <c r="O24" s="3">
        <v>15</v>
      </c>
      <c r="P24" s="12">
        <f t="shared" si="10"/>
        <v>75.17542039258483</v>
      </c>
      <c r="Q24" s="21">
        <v>100</v>
      </c>
      <c r="R24" s="24">
        <f t="shared" si="11"/>
        <v>3.1790330208482853</v>
      </c>
      <c r="S24" s="23">
        <f t="shared" si="12"/>
        <v>2</v>
      </c>
      <c r="T24" s="10">
        <f t="shared" si="13"/>
        <v>64.92324138040365</v>
      </c>
    </row>
    <row r="25" spans="1:20" ht="15" customHeight="1">
      <c r="A25" s="9">
        <v>21</v>
      </c>
      <c r="B25" s="3">
        <v>650</v>
      </c>
      <c r="C25" s="4">
        <f t="shared" si="0"/>
        <v>1950</v>
      </c>
      <c r="D25" s="3">
        <v>0.6</v>
      </c>
      <c r="E25" s="4">
        <f t="shared" si="1"/>
        <v>92.85714285714286</v>
      </c>
      <c r="F25" s="7">
        <f t="shared" si="2"/>
        <v>79.11249609892015</v>
      </c>
      <c r="G25" s="7">
        <f t="shared" si="3"/>
        <v>91.77049547474736</v>
      </c>
      <c r="H25" s="10">
        <f t="shared" si="4"/>
        <v>52.86398887363949</v>
      </c>
      <c r="I25" s="11">
        <f t="shared" si="5"/>
        <v>2.1145595549455796</v>
      </c>
      <c r="J25" s="12">
        <f t="shared" si="6"/>
        <v>59650.822058585785</v>
      </c>
      <c r="K25" s="15">
        <f t="shared" si="7"/>
        <v>28.405153361231328</v>
      </c>
      <c r="L25" s="3">
        <v>18</v>
      </c>
      <c r="M25" s="19">
        <f t="shared" si="8"/>
        <v>13.929310951820238</v>
      </c>
      <c r="N25" s="19">
        <f t="shared" si="9"/>
        <v>17.98266311351479</v>
      </c>
      <c r="O25" s="3">
        <v>15</v>
      </c>
      <c r="P25" s="12">
        <f t="shared" si="10"/>
        <v>81.108263659904</v>
      </c>
      <c r="Q25" s="21">
        <v>105</v>
      </c>
      <c r="R25" s="24">
        <f t="shared" si="11"/>
        <v>3.4299222683686823</v>
      </c>
      <c r="S25" s="23">
        <f t="shared" si="12"/>
        <v>2.0500000000000003</v>
      </c>
      <c r="T25" s="10">
        <f t="shared" si="13"/>
        <v>66.92430907224207</v>
      </c>
    </row>
    <row r="26" spans="1:20" ht="15" customHeight="1">
      <c r="A26" s="9">
        <v>22</v>
      </c>
      <c r="B26" s="3">
        <v>700</v>
      </c>
      <c r="C26" s="4">
        <f t="shared" si="0"/>
        <v>2100</v>
      </c>
      <c r="D26" s="3">
        <v>0.6</v>
      </c>
      <c r="E26" s="4">
        <f t="shared" si="1"/>
        <v>100</v>
      </c>
      <c r="F26" s="7">
        <f t="shared" si="2"/>
        <v>78.8140542361206</v>
      </c>
      <c r="G26" s="7">
        <f t="shared" si="3"/>
        <v>91.4243029138999</v>
      </c>
      <c r="H26" s="10">
        <f t="shared" si="4"/>
        <v>54.37224131345603</v>
      </c>
      <c r="I26" s="11">
        <f t="shared" si="5"/>
        <v>2.174889652538241</v>
      </c>
      <c r="J26" s="12">
        <f t="shared" si="6"/>
        <v>63997.012039729925</v>
      </c>
      <c r="K26" s="15">
        <f t="shared" si="7"/>
        <v>30.474767637966632</v>
      </c>
      <c r="L26" s="3">
        <v>18</v>
      </c>
      <c r="M26" s="19">
        <f t="shared" si="8"/>
        <v>14.427838281227812</v>
      </c>
      <c r="N26" s="19">
        <f t="shared" si="9"/>
        <v>18.626259128323053</v>
      </c>
      <c r="O26" s="3">
        <v>15</v>
      </c>
      <c r="P26" s="12">
        <f t="shared" si="10"/>
        <v>87.01785401828087</v>
      </c>
      <c r="Q26" s="21">
        <v>110</v>
      </c>
      <c r="R26" s="24">
        <f t="shared" si="11"/>
        <v>3.6798281922844702</v>
      </c>
      <c r="S26" s="23">
        <f t="shared" si="12"/>
        <v>2.1</v>
      </c>
      <c r="T26" s="10">
        <f t="shared" si="13"/>
        <v>68.77700837608512</v>
      </c>
    </row>
    <row r="27" spans="1:20" ht="15" customHeight="1">
      <c r="A27" s="9">
        <v>23</v>
      </c>
      <c r="B27" s="3">
        <v>750</v>
      </c>
      <c r="C27" s="4">
        <f t="shared" si="0"/>
        <v>2250</v>
      </c>
      <c r="D27" s="3">
        <v>0.6</v>
      </c>
      <c r="E27" s="4">
        <f t="shared" si="1"/>
        <v>107.14285714285714</v>
      </c>
      <c r="F27" s="7">
        <f t="shared" si="2"/>
        <v>78.53722355132527</v>
      </c>
      <c r="G27" s="7">
        <f t="shared" si="3"/>
        <v>91.1031793195373</v>
      </c>
      <c r="H27" s="10">
        <f t="shared" si="4"/>
        <v>55.815044496092185</v>
      </c>
      <c r="I27" s="11">
        <f t="shared" si="5"/>
        <v>2.2326017798436872</v>
      </c>
      <c r="J27" s="12">
        <f t="shared" si="6"/>
        <v>68327.38448965298</v>
      </c>
      <c r="K27" s="15">
        <f t="shared" si="7"/>
        <v>32.53684975697761</v>
      </c>
      <c r="L27" s="3">
        <v>18</v>
      </c>
      <c r="M27" s="19">
        <f t="shared" si="8"/>
        <v>14.907980473609465</v>
      </c>
      <c r="N27" s="19">
        <f t="shared" si="9"/>
        <v>19.246120033291607</v>
      </c>
      <c r="O27" s="3">
        <v>15</v>
      </c>
      <c r="P27" s="12">
        <f t="shared" si="10"/>
        <v>92.90593700344047</v>
      </c>
      <c r="Q27" s="21">
        <v>115</v>
      </c>
      <c r="R27" s="24">
        <f t="shared" si="11"/>
        <v>3.928824608155046</v>
      </c>
      <c r="S27" s="23">
        <f t="shared" si="12"/>
        <v>2.1500000000000004</v>
      </c>
      <c r="T27" s="10">
        <f t="shared" si="13"/>
        <v>70.50183016325889</v>
      </c>
    </row>
    <row r="28" spans="1:20" ht="15" customHeight="1">
      <c r="A28" s="9">
        <v>24</v>
      </c>
      <c r="B28" s="3">
        <v>800</v>
      </c>
      <c r="C28" s="4">
        <f t="shared" si="0"/>
        <v>2400</v>
      </c>
      <c r="D28" s="3">
        <v>0.6</v>
      </c>
      <c r="E28" s="4">
        <f t="shared" si="1"/>
        <v>114.28571428571429</v>
      </c>
      <c r="F28" s="7">
        <f t="shared" si="2"/>
        <v>78.27914602146959</v>
      </c>
      <c r="G28" s="7">
        <f t="shared" si="3"/>
        <v>90.80380938490471</v>
      </c>
      <c r="H28" s="10">
        <f t="shared" si="4"/>
        <v>57.19933487718492</v>
      </c>
      <c r="I28" s="11">
        <f t="shared" si="5"/>
        <v>2.2879733950873966</v>
      </c>
      <c r="J28" s="12">
        <f t="shared" si="6"/>
        <v>72643.04750792377</v>
      </c>
      <c r="K28" s="15">
        <f t="shared" si="7"/>
        <v>34.5919273847256</v>
      </c>
      <c r="L28" s="3">
        <v>18</v>
      </c>
      <c r="M28" s="19">
        <f t="shared" si="8"/>
        <v>15.371577697002458</v>
      </c>
      <c r="N28" s="19">
        <f t="shared" si="9"/>
        <v>19.84462147514129</v>
      </c>
      <c r="O28" s="3">
        <v>15</v>
      </c>
      <c r="P28" s="12">
        <f t="shared" si="10"/>
        <v>98.77401931770295</v>
      </c>
      <c r="Q28" s="21">
        <v>120</v>
      </c>
      <c r="R28" s="24">
        <f t="shared" si="11"/>
        <v>4.176975231705616</v>
      </c>
      <c r="S28" s="23">
        <f t="shared" si="12"/>
        <v>2.2</v>
      </c>
      <c r="T28" s="10">
        <f t="shared" si="13"/>
        <v>72.11529319169819</v>
      </c>
    </row>
    <row r="29" spans="1:20" ht="15" customHeight="1">
      <c r="A29" s="9">
        <v>25</v>
      </c>
      <c r="B29" s="3">
        <v>900</v>
      </c>
      <c r="C29" s="4">
        <f t="shared" si="0"/>
        <v>2700</v>
      </c>
      <c r="D29" s="3">
        <v>0.6</v>
      </c>
      <c r="E29" s="4">
        <f t="shared" si="1"/>
        <v>128.57142857142858</v>
      </c>
      <c r="F29" s="7">
        <f t="shared" si="2"/>
        <v>77.81033775370311</v>
      </c>
      <c r="G29" s="7">
        <f t="shared" si="3"/>
        <v>90.2599917942956</v>
      </c>
      <c r="H29" s="10">
        <f t="shared" si="4"/>
        <v>59.81477539564695</v>
      </c>
      <c r="I29" s="11">
        <f t="shared" si="5"/>
        <v>2.392591015825878</v>
      </c>
      <c r="J29" s="12">
        <f t="shared" si="6"/>
        <v>81233.99261486605</v>
      </c>
      <c r="K29" s="15">
        <f t="shared" si="7"/>
        <v>38.682853626126686</v>
      </c>
      <c r="L29" s="3">
        <v>18</v>
      </c>
      <c r="M29" s="19">
        <f t="shared" si="8"/>
        <v>16.255125111416913</v>
      </c>
      <c r="N29" s="19">
        <f t="shared" si="9"/>
        <v>20.985276282345225</v>
      </c>
      <c r="O29" s="3">
        <v>15</v>
      </c>
      <c r="P29" s="12">
        <f t="shared" si="10"/>
        <v>110.4552772916045</v>
      </c>
      <c r="Q29" s="21">
        <v>125</v>
      </c>
      <c r="R29" s="24">
        <f t="shared" si="11"/>
        <v>4.670954575354798</v>
      </c>
      <c r="S29" s="23">
        <f t="shared" si="12"/>
        <v>2.25</v>
      </c>
      <c r="T29" s="10">
        <f t="shared" si="13"/>
        <v>75.05986908310777</v>
      </c>
    </row>
    <row r="30" spans="1:20" ht="15" customHeight="1">
      <c r="A30" s="9">
        <v>26</v>
      </c>
      <c r="B30" s="3">
        <v>1000</v>
      </c>
      <c r="C30" s="4">
        <f t="shared" si="0"/>
        <v>3000</v>
      </c>
      <c r="D30" s="3">
        <v>0.6</v>
      </c>
      <c r="E30" s="4">
        <f t="shared" si="1"/>
        <v>142.85714285714286</v>
      </c>
      <c r="F30" s="7">
        <f t="shared" si="2"/>
        <v>77.39335406146797</v>
      </c>
      <c r="G30" s="7">
        <f t="shared" si="3"/>
        <v>89.77629071130285</v>
      </c>
      <c r="H30" s="10">
        <f t="shared" si="4"/>
        <v>62.255542179375546</v>
      </c>
      <c r="I30" s="11">
        <f t="shared" si="5"/>
        <v>2.490221687175022</v>
      </c>
      <c r="J30" s="12">
        <f t="shared" si="6"/>
        <v>89776.29071130285</v>
      </c>
      <c r="K30" s="15">
        <f t="shared" si="7"/>
        <v>42.75061462442993</v>
      </c>
      <c r="L30" s="3">
        <v>18</v>
      </c>
      <c r="M30" s="19">
        <f t="shared" si="8"/>
        <v>17.08843322771256</v>
      </c>
      <c r="N30" s="19">
        <f t="shared" si="9"/>
        <v>22.0610724345694</v>
      </c>
      <c r="O30" s="3">
        <v>15</v>
      </c>
      <c r="P30" s="12">
        <f t="shared" si="10"/>
        <v>122.0703890764314</v>
      </c>
      <c r="Q30" s="21">
        <v>130</v>
      </c>
      <c r="R30" s="24">
        <f t="shared" si="11"/>
        <v>5.162136715899914</v>
      </c>
      <c r="S30" s="23">
        <f t="shared" si="12"/>
        <v>2.3000000000000003</v>
      </c>
      <c r="T30" s="10">
        <f t="shared" si="13"/>
        <v>77.69388197455342</v>
      </c>
    </row>
    <row r="31" spans="1:20" ht="15" customHeight="1">
      <c r="A31" s="9">
        <v>27</v>
      </c>
      <c r="B31" s="3">
        <v>1250</v>
      </c>
      <c r="C31" s="4">
        <f t="shared" si="0"/>
        <v>3750</v>
      </c>
      <c r="D31" s="3">
        <v>0.6</v>
      </c>
      <c r="E31" s="4">
        <f t="shared" si="1"/>
        <v>178.57142857142858</v>
      </c>
      <c r="F31" s="7">
        <f t="shared" si="2"/>
        <v>76.5175855551737</v>
      </c>
      <c r="G31" s="7">
        <f t="shared" si="3"/>
        <v>88.76039924400148</v>
      </c>
      <c r="H31" s="10">
        <f t="shared" si="4"/>
        <v>67.75869929903547</v>
      </c>
      <c r="I31" s="11">
        <f t="shared" si="5"/>
        <v>2.710347971961419</v>
      </c>
      <c r="J31" s="12">
        <f t="shared" si="6"/>
        <v>110950.49905500184</v>
      </c>
      <c r="K31" s="15">
        <f t="shared" si="7"/>
        <v>52.833570978572304</v>
      </c>
      <c r="L31" s="3">
        <v>18</v>
      </c>
      <c r="M31" s="19">
        <f t="shared" si="8"/>
        <v>18.997044801389183</v>
      </c>
      <c r="N31" s="19">
        <f t="shared" si="9"/>
        <v>24.525079380978834</v>
      </c>
      <c r="O31" s="3">
        <v>15</v>
      </c>
      <c r="P31" s="12">
        <f t="shared" si="10"/>
        <v>150.86132965129448</v>
      </c>
      <c r="Q31" s="21">
        <v>135</v>
      </c>
      <c r="R31" s="24">
        <f t="shared" si="11"/>
        <v>6.379653695662606</v>
      </c>
      <c r="S31" s="23">
        <f t="shared" si="12"/>
        <v>2.35</v>
      </c>
      <c r="T31" s="10">
        <f t="shared" si="13"/>
        <v>83.27247075740866</v>
      </c>
    </row>
    <row r="32" spans="1:20" ht="15" customHeight="1">
      <c r="A32" s="9">
        <v>28</v>
      </c>
      <c r="B32" s="3">
        <v>1500</v>
      </c>
      <c r="C32" s="4">
        <f t="shared" si="0"/>
        <v>4500</v>
      </c>
      <c r="D32" s="3">
        <v>0.6</v>
      </c>
      <c r="E32" s="4">
        <f t="shared" si="1"/>
        <v>214.28571428571428</v>
      </c>
      <c r="F32" s="7">
        <f t="shared" si="2"/>
        <v>75.80939211907567</v>
      </c>
      <c r="G32" s="7">
        <f t="shared" si="3"/>
        <v>87.93889485812777</v>
      </c>
      <c r="H32" s="10">
        <f t="shared" si="4"/>
        <v>72.61431781097569</v>
      </c>
      <c r="I32" s="11">
        <f t="shared" si="5"/>
        <v>2.9045727124390277</v>
      </c>
      <c r="J32" s="12">
        <f t="shared" si="6"/>
        <v>131908.34228719166</v>
      </c>
      <c r="K32" s="15">
        <f t="shared" si="7"/>
        <v>62.81349632723412</v>
      </c>
      <c r="L32" s="3">
        <v>18</v>
      </c>
      <c r="M32" s="19">
        <f t="shared" si="8"/>
        <v>20.71369361802012</v>
      </c>
      <c r="N32" s="19">
        <f t="shared" si="9"/>
        <v>26.741263473678263</v>
      </c>
      <c r="O32" s="3">
        <v>15</v>
      </c>
      <c r="P32" s="12">
        <f t="shared" si="10"/>
        <v>179.35807480846742</v>
      </c>
      <c r="Q32" s="21">
        <v>140</v>
      </c>
      <c r="R32" s="24">
        <f t="shared" si="11"/>
        <v>7.58472968151352</v>
      </c>
      <c r="S32" s="23">
        <f t="shared" si="12"/>
        <v>2.4000000000000004</v>
      </c>
      <c r="T32" s="10">
        <f t="shared" si="13"/>
        <v>87.83050967725754</v>
      </c>
    </row>
    <row r="33" spans="1:20" ht="15" customHeight="1">
      <c r="A33" s="9">
        <v>29</v>
      </c>
      <c r="B33" s="3">
        <v>2000</v>
      </c>
      <c r="C33" s="4">
        <f t="shared" si="0"/>
        <v>6000</v>
      </c>
      <c r="D33" s="3">
        <v>0.6</v>
      </c>
      <c r="E33" s="4">
        <f t="shared" si="1"/>
        <v>285.7142857142857</v>
      </c>
      <c r="F33" s="7">
        <f t="shared" si="2"/>
        <v>74.70525261975962</v>
      </c>
      <c r="G33" s="7">
        <f t="shared" si="3"/>
        <v>86.65809303892115</v>
      </c>
      <c r="H33" s="10">
        <f t="shared" si="4"/>
        <v>80.99328355143182</v>
      </c>
      <c r="I33" s="11">
        <f t="shared" si="5"/>
        <v>3.2397313420572726</v>
      </c>
      <c r="J33" s="12">
        <f t="shared" si="6"/>
        <v>173316.1860778423</v>
      </c>
      <c r="K33" s="15">
        <f t="shared" si="7"/>
        <v>82.53151717992492</v>
      </c>
      <c r="L33" s="3">
        <v>18</v>
      </c>
      <c r="M33" s="19">
        <f t="shared" si="8"/>
        <v>23.7432944668415</v>
      </c>
      <c r="N33" s="19">
        <f t="shared" si="9"/>
        <v>30.65246135139195</v>
      </c>
      <c r="O33" s="3">
        <v>15</v>
      </c>
      <c r="P33" s="12">
        <f t="shared" si="10"/>
        <v>235.66104257748924</v>
      </c>
      <c r="Q33" s="21">
        <v>145</v>
      </c>
      <c r="R33" s="24">
        <f t="shared" si="11"/>
        <v>9.965680699475932</v>
      </c>
      <c r="S33" s="23">
        <f t="shared" si="12"/>
        <v>2.45</v>
      </c>
      <c r="T33" s="10">
        <f t="shared" si="13"/>
        <v>95.02256148855204</v>
      </c>
    </row>
    <row r="34" spans="1:20" ht="15" customHeight="1">
      <c r="A34" s="9">
        <v>30</v>
      </c>
      <c r="B34" s="3">
        <v>2250</v>
      </c>
      <c r="C34" s="4">
        <f t="shared" si="0"/>
        <v>6750</v>
      </c>
      <c r="D34" s="3">
        <v>0.6</v>
      </c>
      <c r="E34" s="4">
        <f t="shared" si="1"/>
        <v>321.42857142857144</v>
      </c>
      <c r="F34" s="7">
        <f t="shared" si="2"/>
        <v>74.25784814674556</v>
      </c>
      <c r="G34" s="7">
        <f t="shared" si="3"/>
        <v>86.13910385022484</v>
      </c>
      <c r="H34" s="10">
        <f t="shared" si="4"/>
        <v>84.69670276038826</v>
      </c>
      <c r="I34" s="11">
        <f t="shared" si="5"/>
        <v>3.3878681104155306</v>
      </c>
      <c r="J34" s="12">
        <f t="shared" si="6"/>
        <v>193812.9836630059</v>
      </c>
      <c r="K34" s="15">
        <f t="shared" si="7"/>
        <v>92.29189698238376</v>
      </c>
      <c r="L34" s="3">
        <v>18</v>
      </c>
      <c r="M34" s="19">
        <f t="shared" si="8"/>
        <v>25.108042240256438</v>
      </c>
      <c r="N34" s="19">
        <f t="shared" si="9"/>
        <v>32.41434315079518</v>
      </c>
      <c r="O34" s="3">
        <v>15</v>
      </c>
      <c r="P34" s="12">
        <f t="shared" si="10"/>
        <v>263.530895923154</v>
      </c>
      <c r="Q34" s="21">
        <v>150</v>
      </c>
      <c r="R34" s="24">
        <f t="shared" si="11"/>
        <v>11.14424656062284</v>
      </c>
      <c r="S34" s="23">
        <f t="shared" si="12"/>
        <v>2.5</v>
      </c>
      <c r="T34" s="10">
        <f t="shared" si="13"/>
        <v>97.96713737996166</v>
      </c>
    </row>
    <row r="35" spans="1:20" ht="15" customHeight="1">
      <c r="A35" s="9">
        <v>31</v>
      </c>
      <c r="B35" s="3">
        <v>2500</v>
      </c>
      <c r="C35" s="4">
        <f t="shared" si="0"/>
        <v>7500</v>
      </c>
      <c r="D35" s="3">
        <v>0.6</v>
      </c>
      <c r="E35" s="4">
        <f t="shared" si="1"/>
        <v>357.14285714285717</v>
      </c>
      <c r="F35" s="7">
        <f t="shared" si="2"/>
        <v>73.85990215921254</v>
      </c>
      <c r="G35" s="7">
        <f t="shared" si="3"/>
        <v>85.67748650468654</v>
      </c>
      <c r="H35" s="10">
        <f t="shared" si="4"/>
        <v>88.15278693727427</v>
      </c>
      <c r="I35" s="11">
        <f t="shared" si="5"/>
        <v>3.526111477490971</v>
      </c>
      <c r="J35" s="12">
        <f t="shared" si="6"/>
        <v>214193.71626171636</v>
      </c>
      <c r="K35" s="16">
        <f t="shared" si="7"/>
        <v>101.99700774367446</v>
      </c>
      <c r="L35" s="3">
        <v>18</v>
      </c>
      <c r="M35" s="19">
        <f t="shared" si="8"/>
        <v>26.39518923172463</v>
      </c>
      <c r="N35" s="19">
        <f t="shared" si="9"/>
        <v>34.07604277148761</v>
      </c>
      <c r="O35" s="3">
        <v>15</v>
      </c>
      <c r="P35" s="12">
        <f t="shared" si="10"/>
        <v>291.24293368140445</v>
      </c>
      <c r="Q35" s="21">
        <v>155</v>
      </c>
      <c r="R35" s="24">
        <f t="shared" si="11"/>
        <v>12.316138685048688</v>
      </c>
      <c r="S35" s="23">
        <f t="shared" si="12"/>
        <v>2.55</v>
      </c>
      <c r="T35" s="10">
        <f t="shared" si="13"/>
        <v>100.6011502714073</v>
      </c>
    </row>
    <row r="36" spans="1:20" ht="15" customHeight="1">
      <c r="A36" s="9">
        <v>32</v>
      </c>
      <c r="B36" s="3">
        <v>2750</v>
      </c>
      <c r="C36" s="4">
        <f t="shared" si="0"/>
        <v>8250</v>
      </c>
      <c r="D36" s="3">
        <v>0.6</v>
      </c>
      <c r="E36" s="4">
        <f t="shared" si="1"/>
        <v>392.85714285714283</v>
      </c>
      <c r="F36" s="7">
        <f t="shared" si="2"/>
        <v>73.50175368357041</v>
      </c>
      <c r="G36" s="7">
        <f t="shared" si="3"/>
        <v>85.26203427294168</v>
      </c>
      <c r="H36" s="10">
        <f t="shared" si="4"/>
        <v>91.4005292065107</v>
      </c>
      <c r="I36" s="11">
        <f t="shared" si="5"/>
        <v>3.656021168260428</v>
      </c>
      <c r="J36" s="12">
        <f t="shared" si="6"/>
        <v>234470.5942505896</v>
      </c>
      <c r="K36" s="16">
        <f t="shared" si="7"/>
        <v>111.65266392885219</v>
      </c>
      <c r="L36" s="3">
        <v>18</v>
      </c>
      <c r="M36" s="19">
        <f t="shared" si="8"/>
        <v>27.61630744766187</v>
      </c>
      <c r="N36" s="19">
        <f t="shared" si="9"/>
        <v>35.65249960951276</v>
      </c>
      <c r="O36" s="3">
        <v>15</v>
      </c>
      <c r="P36" s="12">
        <f t="shared" si="10"/>
        <v>318.81375851439634</v>
      </c>
      <c r="Q36" s="21">
        <v>160</v>
      </c>
      <c r="R36" s="24">
        <f t="shared" si="11"/>
        <v>13.4820591694089</v>
      </c>
      <c r="S36" s="23">
        <f t="shared" si="12"/>
        <v>2.6</v>
      </c>
      <c r="T36" s="10">
        <f t="shared" si="13"/>
        <v>102.98390476651542</v>
      </c>
    </row>
    <row r="37" spans="1:20" ht="15" customHeight="1">
      <c r="A37" s="9">
        <v>33</v>
      </c>
      <c r="B37" s="3">
        <v>3000</v>
      </c>
      <c r="C37" s="4">
        <f t="shared" si="0"/>
        <v>9000</v>
      </c>
      <c r="D37" s="3">
        <v>0.6</v>
      </c>
      <c r="E37" s="4">
        <f t="shared" si="1"/>
        <v>428.57142857142856</v>
      </c>
      <c r="F37" s="7">
        <f t="shared" si="2"/>
        <v>73.17630638811666</v>
      </c>
      <c r="G37" s="7">
        <f t="shared" si="3"/>
        <v>84.88451541021531</v>
      </c>
      <c r="H37" s="10">
        <f t="shared" si="4"/>
        <v>94.46985483497289</v>
      </c>
      <c r="I37" s="11">
        <f t="shared" si="5"/>
        <v>3.7787941933989155</v>
      </c>
      <c r="J37" s="12">
        <f t="shared" si="6"/>
        <v>254653.54623064594</v>
      </c>
      <c r="K37" s="16">
        <f t="shared" si="7"/>
        <v>121.26359344316474</v>
      </c>
      <c r="L37" s="3">
        <v>18</v>
      </c>
      <c r="M37" s="19">
        <f t="shared" si="8"/>
        <v>28.780363917214494</v>
      </c>
      <c r="N37" s="19">
        <f t="shared" si="9"/>
        <v>37.15529004972019</v>
      </c>
      <c r="O37" s="3">
        <v>15</v>
      </c>
      <c r="P37" s="12">
        <f t="shared" si="10"/>
        <v>346.2568705141909</v>
      </c>
      <c r="Q37" s="21">
        <v>165</v>
      </c>
      <c r="R37" s="24">
        <f t="shared" si="11"/>
        <v>14.64257890826214</v>
      </c>
      <c r="S37" s="23">
        <f t="shared" si="12"/>
        <v>2.6500000000000004</v>
      </c>
      <c r="T37" s="10">
        <f t="shared" si="13"/>
        <v>105.15918919125616</v>
      </c>
    </row>
    <row r="38" spans="1:20" ht="15" customHeight="1">
      <c r="A38" s="9">
        <v>34</v>
      </c>
      <c r="B38" s="3">
        <v>3500</v>
      </c>
      <c r="C38" s="4">
        <f t="shared" si="0"/>
        <v>10500</v>
      </c>
      <c r="D38" s="3">
        <v>0.6</v>
      </c>
      <c r="E38" s="4">
        <f t="shared" si="1"/>
        <v>500</v>
      </c>
      <c r="F38" s="7">
        <f t="shared" si="2"/>
        <v>72.60327279799745</v>
      </c>
      <c r="G38" s="7">
        <f t="shared" si="3"/>
        <v>84.21979644567703</v>
      </c>
      <c r="H38" s="10">
        <f t="shared" si="4"/>
        <v>100.16275222075397</v>
      </c>
      <c r="I38" s="11">
        <f t="shared" si="5"/>
        <v>4.006510088830159</v>
      </c>
      <c r="J38" s="12">
        <f t="shared" si="6"/>
        <v>294769.28755986964</v>
      </c>
      <c r="K38" s="16">
        <f t="shared" si="7"/>
        <v>140.36632740946175</v>
      </c>
      <c r="L38" s="3">
        <v>18</v>
      </c>
      <c r="M38" s="19">
        <f t="shared" si="8"/>
        <v>30.9643902854216</v>
      </c>
      <c r="N38" s="19">
        <f t="shared" si="9"/>
        <v>39.97485596696819</v>
      </c>
      <c r="O38" s="3">
        <v>15</v>
      </c>
      <c r="P38" s="12">
        <f t="shared" si="10"/>
        <v>400.8029440192227</v>
      </c>
      <c r="Q38" s="21">
        <v>170</v>
      </c>
      <c r="R38" s="24">
        <f t="shared" si="11"/>
        <v>16.949234034692502</v>
      </c>
      <c r="S38" s="23">
        <f t="shared" si="12"/>
        <v>2.7</v>
      </c>
      <c r="T38" s="10">
        <f t="shared" si="13"/>
        <v>109.01295618693763</v>
      </c>
    </row>
    <row r="39" spans="1:20" ht="15" customHeight="1">
      <c r="A39" s="9">
        <v>35</v>
      </c>
      <c r="B39" s="3">
        <v>4000</v>
      </c>
      <c r="C39" s="4">
        <f t="shared" si="0"/>
        <v>12000</v>
      </c>
      <c r="D39" s="3">
        <v>0.6</v>
      </c>
      <c r="E39" s="4">
        <f t="shared" si="1"/>
        <v>571.4285714285714</v>
      </c>
      <c r="F39" s="7">
        <f t="shared" si="2"/>
        <v>72.11051693856848</v>
      </c>
      <c r="G39" s="7">
        <f t="shared" si="3"/>
        <v>83.64819964873944</v>
      </c>
      <c r="H39" s="10">
        <f t="shared" si="4"/>
        <v>105.37073087471809</v>
      </c>
      <c r="I39" s="11">
        <f t="shared" si="5"/>
        <v>4.2148292349887235</v>
      </c>
      <c r="J39" s="12">
        <f t="shared" si="6"/>
        <v>334592.79859495774</v>
      </c>
      <c r="K39" s="16">
        <f t="shared" si="7"/>
        <v>159.329904092837</v>
      </c>
      <c r="L39" s="3">
        <v>18</v>
      </c>
      <c r="M39" s="19">
        <f t="shared" si="8"/>
        <v>32.98980220286755</v>
      </c>
      <c r="N39" s="19">
        <f t="shared" si="9"/>
        <v>42.58965150879426</v>
      </c>
      <c r="O39" s="3">
        <v>15</v>
      </c>
      <c r="P39" s="12">
        <f t="shared" si="10"/>
        <v>454.95166689389947</v>
      </c>
      <c r="Q39" s="21">
        <v>175</v>
      </c>
      <c r="R39" s="24">
        <f t="shared" si="11"/>
        <v>19.239085919210066</v>
      </c>
      <c r="S39" s="23">
        <f t="shared" si="12"/>
        <v>2.75</v>
      </c>
      <c r="T39" s="10">
        <f t="shared" si="13"/>
        <v>112.3512410025507</v>
      </c>
    </row>
    <row r="40" spans="1:20" ht="15" customHeight="1">
      <c r="A40" s="9">
        <v>36</v>
      </c>
      <c r="B40" s="3">
        <v>4500</v>
      </c>
      <c r="C40" s="4">
        <f t="shared" si="0"/>
        <v>13500</v>
      </c>
      <c r="D40" s="3">
        <v>0.6</v>
      </c>
      <c r="E40" s="4">
        <f t="shared" si="1"/>
        <v>642.8571428571429</v>
      </c>
      <c r="F40" s="7">
        <f t="shared" si="2"/>
        <v>71.67865215398773</v>
      </c>
      <c r="G40" s="7">
        <f t="shared" si="3"/>
        <v>83.14723649862576</v>
      </c>
      <c r="H40" s="10">
        <f t="shared" si="4"/>
        <v>110.1888092593956</v>
      </c>
      <c r="I40" s="11">
        <f t="shared" si="5"/>
        <v>4.407552370375824</v>
      </c>
      <c r="J40" s="12">
        <f t="shared" si="6"/>
        <v>374162.5642438159</v>
      </c>
      <c r="K40" s="16">
        <f t="shared" si="7"/>
        <v>178.17264963991232</v>
      </c>
      <c r="L40" s="3">
        <v>18</v>
      </c>
      <c r="M40" s="19">
        <f t="shared" si="8"/>
        <v>34.88603270131999</v>
      </c>
      <c r="N40" s="19">
        <f t="shared" si="9"/>
        <v>45.03767455581988</v>
      </c>
      <c r="O40" s="3">
        <v>15</v>
      </c>
      <c r="P40" s="12">
        <f t="shared" si="10"/>
        <v>508.7553677390625</v>
      </c>
      <c r="Q40" s="21">
        <v>180</v>
      </c>
      <c r="R40" s="24">
        <f t="shared" si="11"/>
        <v>21.51434744401941</v>
      </c>
      <c r="S40" s="23">
        <f t="shared" si="12"/>
        <v>2.8000000000000003</v>
      </c>
      <c r="T40" s="10">
        <f t="shared" si="13"/>
        <v>115.29581689396028</v>
      </c>
    </row>
    <row r="41" spans="1:20" ht="15" customHeight="1">
      <c r="A41" s="9">
        <v>37</v>
      </c>
      <c r="B41" s="3">
        <v>5000</v>
      </c>
      <c r="C41" s="4">
        <f t="shared" si="0"/>
        <v>15000</v>
      </c>
      <c r="D41" s="3">
        <v>0.6</v>
      </c>
      <c r="E41" s="4">
        <f t="shared" si="1"/>
        <v>714.2857142857143</v>
      </c>
      <c r="F41" s="7">
        <f t="shared" si="2"/>
        <v>71.29452801454218</v>
      </c>
      <c r="G41" s="7">
        <f t="shared" si="3"/>
        <v>82.70165249686892</v>
      </c>
      <c r="H41" s="10">
        <f t="shared" si="4"/>
        <v>114.6851094427531</v>
      </c>
      <c r="I41" s="11">
        <f t="shared" si="5"/>
        <v>4.587404377710124</v>
      </c>
      <c r="J41" s="12">
        <f t="shared" si="6"/>
        <v>413508.2624843446</v>
      </c>
      <c r="K41" s="16">
        <f t="shared" si="7"/>
        <v>196.90869642111647</v>
      </c>
      <c r="L41" s="3">
        <v>18</v>
      </c>
      <c r="M41" s="19">
        <f t="shared" si="8"/>
        <v>36.674441833584815</v>
      </c>
      <c r="N41" s="19">
        <f t="shared" si="9"/>
        <v>47.346500817642195</v>
      </c>
      <c r="O41" s="3">
        <v>15</v>
      </c>
      <c r="P41" s="12">
        <f t="shared" si="10"/>
        <v>562.2544002191437</v>
      </c>
      <c r="Q41" s="21">
        <v>185</v>
      </c>
      <c r="R41" s="24">
        <f t="shared" si="11"/>
        <v>23.776725092849812</v>
      </c>
      <c r="S41" s="23">
        <f t="shared" si="12"/>
        <v>2.8500000000000005</v>
      </c>
      <c r="T41" s="10">
        <f t="shared" si="13"/>
        <v>117.92982978540596</v>
      </c>
    </row>
    <row r="42" spans="1:20" ht="15" customHeight="1">
      <c r="A42" s="9">
        <v>38</v>
      </c>
      <c r="B42" s="3">
        <v>5500</v>
      </c>
      <c r="C42" s="4">
        <f t="shared" si="0"/>
        <v>16500</v>
      </c>
      <c r="D42" s="3">
        <v>0.6</v>
      </c>
      <c r="E42" s="4">
        <f t="shared" si="1"/>
        <v>785.7142857142857</v>
      </c>
      <c r="F42" s="7">
        <f t="shared" si="2"/>
        <v>70.94881910099653</v>
      </c>
      <c r="G42" s="7">
        <f t="shared" si="3"/>
        <v>82.30063015715596</v>
      </c>
      <c r="H42" s="10">
        <f t="shared" si="4"/>
        <v>118.91036074257015</v>
      </c>
      <c r="I42" s="11">
        <f t="shared" si="5"/>
        <v>4.756414429702806</v>
      </c>
      <c r="J42" s="12">
        <f t="shared" si="6"/>
        <v>452653.46586435783</v>
      </c>
      <c r="K42" s="16">
        <f t="shared" si="7"/>
        <v>215.549269459218</v>
      </c>
      <c r="L42" s="3">
        <v>18</v>
      </c>
      <c r="M42" s="19">
        <f t="shared" si="8"/>
        <v>38.371108168846156</v>
      </c>
      <c r="N42" s="19">
        <f t="shared" si="9"/>
        <v>49.53688763782151</v>
      </c>
      <c r="O42" s="3">
        <v>15</v>
      </c>
      <c r="P42" s="12">
        <f t="shared" si="10"/>
        <v>615.4808163387465</v>
      </c>
      <c r="Q42" s="21">
        <v>190</v>
      </c>
      <c r="R42" s="24">
        <f t="shared" si="11"/>
        <v>26.027574287200572</v>
      </c>
      <c r="S42" s="23">
        <f t="shared" si="12"/>
        <v>2.9000000000000004</v>
      </c>
      <c r="T42" s="10">
        <f t="shared" si="13"/>
        <v>120.31258428051405</v>
      </c>
    </row>
    <row r="43" spans="1:20" ht="15" customHeight="1">
      <c r="A43" s="9">
        <v>39</v>
      </c>
      <c r="B43" s="3">
        <v>6000</v>
      </c>
      <c r="C43" s="4">
        <f t="shared" si="0"/>
        <v>18000</v>
      </c>
      <c r="D43" s="3">
        <v>0.6</v>
      </c>
      <c r="E43" s="4">
        <f t="shared" si="1"/>
        <v>857.1428571428571</v>
      </c>
      <c r="F43" s="7">
        <f t="shared" si="2"/>
        <v>70.63467555836168</v>
      </c>
      <c r="G43" s="7">
        <f t="shared" si="3"/>
        <v>81.93622364769953</v>
      </c>
      <c r="H43" s="10">
        <f t="shared" si="4"/>
        <v>122.90349536537141</v>
      </c>
      <c r="I43" s="11">
        <f t="shared" si="5"/>
        <v>4.916139814614857</v>
      </c>
      <c r="J43" s="12">
        <f t="shared" si="6"/>
        <v>491617.3418861972</v>
      </c>
      <c r="K43" s="16">
        <f t="shared" si="7"/>
        <v>234.10349613628438</v>
      </c>
      <c r="L43" s="3">
        <v>18</v>
      </c>
      <c r="M43" s="19">
        <f t="shared" si="8"/>
        <v>39.988490825542826</v>
      </c>
      <c r="N43" s="19">
        <f t="shared" si="9"/>
        <v>51.62491966909848</v>
      </c>
      <c r="O43" s="3">
        <v>15</v>
      </c>
      <c r="P43" s="12">
        <f t="shared" si="10"/>
        <v>668.4606784852782</v>
      </c>
      <c r="Q43" s="21">
        <v>195</v>
      </c>
      <c r="R43" s="24">
        <f t="shared" si="11"/>
        <v>28.26799715845634</v>
      </c>
      <c r="S43" s="23">
        <f t="shared" si="12"/>
        <v>2.95</v>
      </c>
      <c r="T43" s="10">
        <f t="shared" si="13"/>
        <v>122.48786870525478</v>
      </c>
    </row>
    <row r="44" spans="1:20" ht="15" customHeight="1">
      <c r="A44" s="9">
        <v>40</v>
      </c>
      <c r="B44" s="3">
        <v>6500</v>
      </c>
      <c r="C44" s="4">
        <f t="shared" si="0"/>
        <v>19500</v>
      </c>
      <c r="D44" s="3">
        <v>0.6</v>
      </c>
      <c r="E44" s="4">
        <f t="shared" si="1"/>
        <v>928.5714285714286</v>
      </c>
      <c r="F44" s="7">
        <f t="shared" si="2"/>
        <v>70.34691996769222</v>
      </c>
      <c r="G44" s="7">
        <f t="shared" si="3"/>
        <v>81.60242716252297</v>
      </c>
      <c r="H44" s="10">
        <f t="shared" si="4"/>
        <v>126.69513245694965</v>
      </c>
      <c r="I44" s="11">
        <f t="shared" si="5"/>
        <v>5.067805298277986</v>
      </c>
      <c r="J44" s="12">
        <f t="shared" si="6"/>
        <v>530415.7765563993</v>
      </c>
      <c r="K44" s="16">
        <f t="shared" si="7"/>
        <v>252.578941217333</v>
      </c>
      <c r="L44" s="3">
        <v>18</v>
      </c>
      <c r="M44" s="19">
        <f t="shared" si="8"/>
        <v>41.53647463707349</v>
      </c>
      <c r="N44" s="19">
        <f t="shared" si="9"/>
        <v>53.62335817651746</v>
      </c>
      <c r="O44" s="3">
        <v>15</v>
      </c>
      <c r="P44" s="12">
        <f t="shared" si="10"/>
        <v>721.215587139037</v>
      </c>
      <c r="Q44" s="21">
        <v>200</v>
      </c>
      <c r="R44" s="24">
        <f t="shared" si="11"/>
        <v>30.498907151992956</v>
      </c>
      <c r="S44" s="23">
        <f t="shared" si="12"/>
        <v>3.0000000000000004</v>
      </c>
      <c r="T44" s="10">
        <f t="shared" si="13"/>
        <v>124.4889363970932</v>
      </c>
    </row>
    <row r="45" spans="1:20" ht="15" customHeight="1">
      <c r="A45" s="9">
        <v>41</v>
      </c>
      <c r="B45" s="3">
        <v>7000</v>
      </c>
      <c r="C45" s="4">
        <f t="shared" si="0"/>
        <v>21000</v>
      </c>
      <c r="D45" s="3">
        <v>0.6</v>
      </c>
      <c r="E45" s="4">
        <f t="shared" si="1"/>
        <v>1000</v>
      </c>
      <c r="F45" s="7">
        <f t="shared" si="2"/>
        <v>70.08154512967548</v>
      </c>
      <c r="G45" s="7">
        <f t="shared" si="3"/>
        <v>81.29459235042354</v>
      </c>
      <c r="H45" s="10">
        <f t="shared" si="4"/>
        <v>130.30984725075453</v>
      </c>
      <c r="I45" s="11">
        <f t="shared" si="5"/>
        <v>5.212393890030182</v>
      </c>
      <c r="J45" s="12">
        <f t="shared" si="6"/>
        <v>569062.1464529647</v>
      </c>
      <c r="K45" s="16">
        <f t="shared" si="7"/>
        <v>270.9819745014118</v>
      </c>
      <c r="L45" s="3">
        <v>18</v>
      </c>
      <c r="M45" s="19">
        <f t="shared" si="8"/>
        <v>43.02305698457436</v>
      </c>
      <c r="N45" s="19">
        <f t="shared" si="9"/>
        <v>55.542527734729724</v>
      </c>
      <c r="O45" s="3">
        <v>15</v>
      </c>
      <c r="P45" s="12">
        <f t="shared" si="10"/>
        <v>773.7637306665519</v>
      </c>
      <c r="Q45" s="21">
        <v>205</v>
      </c>
      <c r="R45" s="24">
        <f t="shared" si="11"/>
        <v>32.72107342104547</v>
      </c>
      <c r="S45" s="23">
        <f t="shared" si="12"/>
        <v>3.0500000000000007</v>
      </c>
      <c r="T45" s="10">
        <f t="shared" si="13"/>
        <v>126.34163570093625</v>
      </c>
    </row>
    <row r="46" spans="1:20" ht="15" customHeight="1">
      <c r="A46" s="9">
        <v>42</v>
      </c>
      <c r="B46" s="3">
        <v>7500</v>
      </c>
      <c r="C46" s="4">
        <f t="shared" si="0"/>
        <v>22500</v>
      </c>
      <c r="D46" s="3">
        <v>0.6</v>
      </c>
      <c r="E46" s="4">
        <f t="shared" si="1"/>
        <v>1071.4285714285713</v>
      </c>
      <c r="F46" s="7">
        <f t="shared" si="2"/>
        <v>69.83538697529809</v>
      </c>
      <c r="G46" s="7">
        <f t="shared" si="3"/>
        <v>81.00904889134578</v>
      </c>
      <c r="H46" s="10">
        <f t="shared" si="4"/>
        <v>133.7677047493692</v>
      </c>
      <c r="I46" s="11">
        <f t="shared" si="5"/>
        <v>5.3507081899747675</v>
      </c>
      <c r="J46" s="12">
        <f t="shared" si="6"/>
        <v>607567.8666850934</v>
      </c>
      <c r="K46" s="16">
        <f t="shared" si="7"/>
        <v>289.3180317548064</v>
      </c>
      <c r="L46" s="3">
        <v>18</v>
      </c>
      <c r="M46" s="19">
        <f t="shared" si="8"/>
        <v>44.45481581780246</v>
      </c>
      <c r="N46" s="19">
        <f t="shared" si="9"/>
        <v>57.39092044035566</v>
      </c>
      <c r="O46" s="3">
        <v>15</v>
      </c>
      <c r="P46" s="12">
        <f t="shared" si="10"/>
        <v>826.1206303909951</v>
      </c>
      <c r="Q46" s="21">
        <v>210</v>
      </c>
      <c r="R46" s="24">
        <f t="shared" si="11"/>
        <v>34.93515233439287</v>
      </c>
      <c r="S46" s="23">
        <f t="shared" si="12"/>
        <v>3.1</v>
      </c>
      <c r="T46" s="10">
        <f t="shared" si="13"/>
        <v>128.06645748811005</v>
      </c>
    </row>
    <row r="47" spans="1:20" ht="15" customHeight="1">
      <c r="A47" s="9">
        <v>43</v>
      </c>
      <c r="B47" s="3">
        <v>8000</v>
      </c>
      <c r="C47" s="4">
        <f t="shared" si="0"/>
        <v>24000</v>
      </c>
      <c r="D47" s="3">
        <v>0.6</v>
      </c>
      <c r="E47" s="4">
        <f t="shared" si="1"/>
        <v>1142.857142857143</v>
      </c>
      <c r="F47" s="7">
        <f t="shared" si="2"/>
        <v>69.60590414725647</v>
      </c>
      <c r="G47" s="7">
        <f t="shared" si="3"/>
        <v>80.74284881081749</v>
      </c>
      <c r="H47" s="10">
        <f t="shared" si="4"/>
        <v>137.0853290325205</v>
      </c>
      <c r="I47" s="11">
        <f t="shared" si="5"/>
        <v>5.4834131613008195</v>
      </c>
      <c r="J47" s="12">
        <f t="shared" si="6"/>
        <v>645942.79048654</v>
      </c>
      <c r="K47" s="16">
        <f t="shared" si="7"/>
        <v>307.5918049935905</v>
      </c>
      <c r="L47" s="3">
        <v>18</v>
      </c>
      <c r="M47" s="19">
        <f t="shared" si="8"/>
        <v>45.83723842132433</v>
      </c>
      <c r="N47" s="19">
        <f t="shared" si="9"/>
        <v>59.17562034730929</v>
      </c>
      <c r="O47" s="3">
        <v>15</v>
      </c>
      <c r="P47" s="12">
        <f t="shared" si="10"/>
        <v>878.2996839262421</v>
      </c>
      <c r="Q47" s="21">
        <v>215</v>
      </c>
      <c r="R47" s="24">
        <f t="shared" si="11"/>
        <v>37.14171045297604</v>
      </c>
      <c r="S47" s="23">
        <f t="shared" si="12"/>
        <v>3.15</v>
      </c>
      <c r="T47" s="10">
        <f t="shared" si="13"/>
        <v>129.67992051654932</v>
      </c>
    </row>
    <row r="48" spans="1:20" ht="15" customHeight="1">
      <c r="A48" s="9">
        <v>44</v>
      </c>
      <c r="B48" s="3">
        <v>8500</v>
      </c>
      <c r="C48" s="4">
        <f t="shared" si="0"/>
        <v>25500</v>
      </c>
      <c r="D48" s="3">
        <v>0.6</v>
      </c>
      <c r="E48" s="4">
        <f t="shared" si="1"/>
        <v>1214.2857142857142</v>
      </c>
      <c r="F48" s="7">
        <f t="shared" si="2"/>
        <v>69.3910250935795</v>
      </c>
      <c r="G48" s="7">
        <f t="shared" si="3"/>
        <v>80.49358910855221</v>
      </c>
      <c r="H48" s="10">
        <f t="shared" si="4"/>
        <v>140.27666877770656</v>
      </c>
      <c r="I48" s="11">
        <f t="shared" si="5"/>
        <v>5.611066751108263</v>
      </c>
      <c r="J48" s="12">
        <f t="shared" si="6"/>
        <v>684195.5074226938</v>
      </c>
      <c r="K48" s="16">
        <f t="shared" si="7"/>
        <v>325.807384486997</v>
      </c>
      <c r="L48" s="3">
        <v>18</v>
      </c>
      <c r="M48" s="19">
        <f t="shared" si="8"/>
        <v>47.17495841648835</v>
      </c>
      <c r="N48" s="19">
        <f t="shared" si="9"/>
        <v>60.90260943502893</v>
      </c>
      <c r="O48" s="3">
        <v>15</v>
      </c>
      <c r="P48" s="12">
        <f t="shared" si="10"/>
        <v>930.3125706542409</v>
      </c>
      <c r="Q48" s="21">
        <v>220</v>
      </c>
      <c r="R48" s="24">
        <f t="shared" si="11"/>
        <v>39.34124167680489</v>
      </c>
      <c r="S48" s="23">
        <f t="shared" si="12"/>
        <v>3.2</v>
      </c>
      <c r="T48" s="10">
        <f t="shared" si="13"/>
        <v>131.1955360619602</v>
      </c>
    </row>
    <row r="49" spans="1:20" ht="15" customHeight="1">
      <c r="A49" s="9">
        <v>45</v>
      </c>
      <c r="B49" s="3">
        <v>9000</v>
      </c>
      <c r="C49" s="4">
        <f t="shared" si="0"/>
        <v>27000</v>
      </c>
      <c r="D49" s="3">
        <v>0.6</v>
      </c>
      <c r="E49" s="4">
        <f t="shared" si="1"/>
        <v>1285.7142857142858</v>
      </c>
      <c r="F49" s="7">
        <f t="shared" si="2"/>
        <v>69.18903931149747</v>
      </c>
      <c r="G49" s="7">
        <f t="shared" si="3"/>
        <v>80.25928560133706</v>
      </c>
      <c r="H49" s="10">
        <f t="shared" si="4"/>
        <v>143.35355793427595</v>
      </c>
      <c r="I49" s="11">
        <f t="shared" si="5"/>
        <v>5.734142317371038</v>
      </c>
      <c r="J49" s="12">
        <f t="shared" si="6"/>
        <v>722333.5704120335</v>
      </c>
      <c r="K49" s="16">
        <f t="shared" si="7"/>
        <v>343.9683668628731</v>
      </c>
      <c r="L49" s="3">
        <v>18</v>
      </c>
      <c r="M49" s="19">
        <f t="shared" si="8"/>
        <v>48.47193046721351</v>
      </c>
      <c r="N49" s="19">
        <f t="shared" si="9"/>
        <v>62.57699315268061</v>
      </c>
      <c r="O49" s="3">
        <v>15</v>
      </c>
      <c r="P49" s="12">
        <f t="shared" si="10"/>
        <v>982.1695604100454</v>
      </c>
      <c r="Q49" s="21">
        <v>225</v>
      </c>
      <c r="R49" s="24">
        <f t="shared" si="11"/>
        <v>41.53418029869192</v>
      </c>
      <c r="S49" s="23">
        <f t="shared" si="12"/>
        <v>3.25</v>
      </c>
      <c r="T49" s="10">
        <f t="shared" si="13"/>
        <v>132.62449640795893</v>
      </c>
    </row>
    <row r="50" spans="1:20" ht="15" customHeight="1">
      <c r="A50" s="9">
        <v>46</v>
      </c>
      <c r="B50" s="3">
        <v>9500</v>
      </c>
      <c r="C50" s="4">
        <f t="shared" si="0"/>
        <v>28500</v>
      </c>
      <c r="D50" s="3">
        <v>0.6</v>
      </c>
      <c r="E50" s="4">
        <f t="shared" si="1"/>
        <v>1357.142857142857</v>
      </c>
      <c r="F50" s="7">
        <f t="shared" si="2"/>
        <v>68.99851829224377</v>
      </c>
      <c r="G50" s="7">
        <f t="shared" si="3"/>
        <v>80.03828121900277</v>
      </c>
      <c r="H50" s="10">
        <f t="shared" si="4"/>
        <v>146.3261346010621</v>
      </c>
      <c r="I50" s="11">
        <f t="shared" si="5"/>
        <v>5.853045384042485</v>
      </c>
      <c r="J50" s="12">
        <f t="shared" si="6"/>
        <v>760363.6715805263</v>
      </c>
      <c r="K50" s="16">
        <f t="shared" si="7"/>
        <v>362.07793884786963</v>
      </c>
      <c r="L50" s="3">
        <v>18</v>
      </c>
      <c r="M50" s="19">
        <f t="shared" si="8"/>
        <v>49.73156159196551</v>
      </c>
      <c r="N50" s="19">
        <f t="shared" si="9"/>
        <v>64.20316994219029</v>
      </c>
      <c r="O50" s="3">
        <v>15</v>
      </c>
      <c r="P50" s="12">
        <f t="shared" si="10"/>
        <v>1033.8797525941106</v>
      </c>
      <c r="Q50" s="21">
        <v>230</v>
      </c>
      <c r="R50" s="24">
        <f t="shared" si="11"/>
        <v>43.720911115880256</v>
      </c>
      <c r="S50" s="23">
        <f t="shared" si="12"/>
        <v>3.3000000000000003</v>
      </c>
      <c r="T50" s="10">
        <f t="shared" si="13"/>
        <v>133.9761769397158</v>
      </c>
    </row>
    <row r="51" spans="1:20" ht="15" customHeight="1">
      <c r="A51" s="9">
        <v>47</v>
      </c>
      <c r="B51" s="3">
        <v>10000</v>
      </c>
      <c r="C51" s="4">
        <f t="shared" si="0"/>
        <v>30000</v>
      </c>
      <c r="D51" s="3">
        <v>0.6</v>
      </c>
      <c r="E51" s="4">
        <f t="shared" si="1"/>
        <v>1428.5714285714287</v>
      </c>
      <c r="F51" s="7">
        <f t="shared" si="2"/>
        <v>68.81825694623335</v>
      </c>
      <c r="G51" s="7">
        <f t="shared" si="3"/>
        <v>79.82917805763067</v>
      </c>
      <c r="H51" s="10">
        <f t="shared" si="4"/>
        <v>149.20315947872564</v>
      </c>
      <c r="I51" s="11">
        <f t="shared" si="5"/>
        <v>5.968126379149026</v>
      </c>
      <c r="J51" s="12">
        <f t="shared" si="6"/>
        <v>798291.7805763067</v>
      </c>
      <c r="K51" s="16">
        <f t="shared" si="7"/>
        <v>380.13894313157465</v>
      </c>
      <c r="L51" s="3">
        <v>18</v>
      </c>
      <c r="M51" s="19">
        <f t="shared" si="8"/>
        <v>50.956811561267784</v>
      </c>
      <c r="N51" s="19">
        <f t="shared" si="9"/>
        <v>65.78496085087323</v>
      </c>
      <c r="O51" s="3">
        <v>15</v>
      </c>
      <c r="P51" s="12">
        <f t="shared" si="10"/>
        <v>1085.4512642411753</v>
      </c>
      <c r="Q51" s="21">
        <v>235</v>
      </c>
      <c r="R51" s="24">
        <f t="shared" si="11"/>
        <v>45.901777383137635</v>
      </c>
      <c r="S51" s="23">
        <f t="shared" si="12"/>
        <v>3.35</v>
      </c>
      <c r="T51" s="10">
        <f t="shared" si="13"/>
        <v>135.25850929940458</v>
      </c>
    </row>
    <row r="52" spans="2:18" ht="15" customHeight="1">
      <c r="B52" s="66" t="s">
        <v>28</v>
      </c>
      <c r="C52" s="67"/>
      <c r="D52" s="67"/>
      <c r="E52" s="67"/>
      <c r="F52" s="68"/>
      <c r="G52" s="68"/>
      <c r="H52" s="68"/>
      <c r="I52" s="26"/>
      <c r="J52" s="26"/>
      <c r="K52" s="26"/>
      <c r="L52" s="26"/>
      <c r="M52" s="26"/>
      <c r="N52" s="26"/>
      <c r="O52" s="26"/>
      <c r="P52" s="25"/>
      <c r="Q52" s="25"/>
      <c r="R52" s="25"/>
    </row>
    <row r="53" spans="1:20" ht="51.75" customHeight="1">
      <c r="A53" s="9" t="s">
        <v>5</v>
      </c>
      <c r="B53" s="2" t="s">
        <v>12</v>
      </c>
      <c r="C53" s="4" t="s">
        <v>6</v>
      </c>
      <c r="D53" s="3" t="s">
        <v>9</v>
      </c>
      <c r="E53" s="4" t="s">
        <v>7</v>
      </c>
      <c r="F53" s="5" t="s">
        <v>2</v>
      </c>
      <c r="G53" s="5" t="s">
        <v>2</v>
      </c>
      <c r="H53" s="8" t="s">
        <v>25</v>
      </c>
      <c r="I53" s="8" t="s">
        <v>25</v>
      </c>
      <c r="J53" s="4" t="s">
        <v>2</v>
      </c>
      <c r="K53" s="13" t="s">
        <v>11</v>
      </c>
      <c r="L53" s="2" t="s">
        <v>13</v>
      </c>
      <c r="M53" s="17" t="s">
        <v>15</v>
      </c>
      <c r="N53" s="17" t="s">
        <v>24</v>
      </c>
      <c r="O53" s="2" t="s">
        <v>16</v>
      </c>
      <c r="P53" s="20" t="s">
        <v>17</v>
      </c>
      <c r="Q53" s="2" t="s">
        <v>21</v>
      </c>
      <c r="R53" s="22" t="s">
        <v>19</v>
      </c>
      <c r="S53" s="22" t="s">
        <v>22</v>
      </c>
      <c r="T53" s="8" t="s">
        <v>26</v>
      </c>
    </row>
    <row r="54" spans="1:20" ht="33" customHeight="1">
      <c r="A54" s="9"/>
      <c r="B54" s="3" t="s">
        <v>1</v>
      </c>
      <c r="C54" s="4" t="s">
        <v>0</v>
      </c>
      <c r="D54" s="3"/>
      <c r="E54" s="4" t="s">
        <v>1</v>
      </c>
      <c r="F54" s="6" t="s">
        <v>32</v>
      </c>
      <c r="G54" s="6" t="s">
        <v>33</v>
      </c>
      <c r="H54" s="9" t="s">
        <v>4</v>
      </c>
      <c r="I54" s="9" t="s">
        <v>8</v>
      </c>
      <c r="J54" s="4" t="s">
        <v>3</v>
      </c>
      <c r="K54" s="14" t="s">
        <v>10</v>
      </c>
      <c r="L54" s="3" t="s">
        <v>10</v>
      </c>
      <c r="M54" s="18" t="s">
        <v>14</v>
      </c>
      <c r="N54" s="18" t="s">
        <v>14</v>
      </c>
      <c r="O54" s="3" t="s">
        <v>10</v>
      </c>
      <c r="P54" s="4" t="s">
        <v>18</v>
      </c>
      <c r="Q54" s="3" t="s">
        <v>10</v>
      </c>
      <c r="R54" s="23" t="s">
        <v>20</v>
      </c>
      <c r="S54" s="23" t="s">
        <v>23</v>
      </c>
      <c r="T54" s="9" t="s">
        <v>1</v>
      </c>
    </row>
    <row r="55" spans="1:20" ht="15" customHeight="1">
      <c r="A55" s="9">
        <v>1</v>
      </c>
      <c r="B55" s="3">
        <v>50</v>
      </c>
      <c r="C55" s="4">
        <f>3*B55</f>
        <v>150</v>
      </c>
      <c r="D55" s="3">
        <v>0.8</v>
      </c>
      <c r="E55" s="30">
        <f>B55/9</f>
        <v>5.555555555555555</v>
      </c>
      <c r="F55" s="7">
        <f>(1560*(POWER((C55*2.8*E55*D55),0.607))*(POWER(E55,0.33)))/(POWER(C55,1.66))*(0.7*POWER(B55,0.065))</f>
        <v>58.565492894241984</v>
      </c>
      <c r="G55" s="7">
        <f>1.16*F55</f>
        <v>67.9359717573207</v>
      </c>
      <c r="H55" s="10">
        <f>I55*25</f>
        <v>16.801237661065244</v>
      </c>
      <c r="I55" s="11">
        <f>0.65*POWER(J55,0.4)/25</f>
        <v>0.6720495064426097</v>
      </c>
      <c r="J55" s="12">
        <f>G55*B55</f>
        <v>3396.798587866035</v>
      </c>
      <c r="K55" s="15">
        <f>J55/2100</f>
        <v>1.6175231370790644</v>
      </c>
      <c r="L55" s="3">
        <v>18</v>
      </c>
      <c r="M55" s="19">
        <f>POWER(((1.15*J55*0.012)/(POWER(L55,0.5))),0.5)</f>
        <v>3.3239640269868787</v>
      </c>
      <c r="N55" s="19">
        <f>POWER(((1.15*J55*0.02)/(POWER(L55,0.5))),0.5)</f>
        <v>4.291219106637574</v>
      </c>
      <c r="O55" s="3">
        <v>15</v>
      </c>
      <c r="P55" s="12">
        <f>((3.9*J55*1.15*0.0001)*((O55+1.5)*0.09+1))*1.22</f>
        <v>4.618686314056806</v>
      </c>
      <c r="Q55" s="21">
        <v>5</v>
      </c>
      <c r="R55" s="24">
        <f>(1.15*J55)/20000</f>
        <v>0.195315918802297</v>
      </c>
      <c r="S55" s="23">
        <f>(0.008*Q55+0.8)*1.25</f>
        <v>1.05</v>
      </c>
      <c r="T55" s="10">
        <f>25*LN(B55)-95</f>
        <v>2.800575135703653</v>
      </c>
    </row>
    <row r="56" spans="1:20" ht="15" customHeight="1">
      <c r="A56" s="9">
        <v>2</v>
      </c>
      <c r="B56" s="3">
        <v>60</v>
      </c>
      <c r="C56" s="4">
        <f aca="true" t="shared" si="14" ref="C56:C101">3*B56</f>
        <v>180</v>
      </c>
      <c r="D56" s="3">
        <v>0.8</v>
      </c>
      <c r="E56" s="30">
        <f aca="true" t="shared" si="15" ref="E56:E101">B56/9</f>
        <v>6.666666666666667</v>
      </c>
      <c r="F56" s="7">
        <f aca="true" t="shared" si="16" ref="F56:F101">(1560*(POWER((C56*2.8*E56*D56),0.607))*(POWER(E56,0.33)))/(POWER(C56,1.66))*(0.7*POWER(B56,0.065))</f>
        <v>58.023451514490986</v>
      </c>
      <c r="G56" s="7">
        <f aca="true" t="shared" si="17" ref="G56:G101">1.16*F56</f>
        <v>67.30720375680954</v>
      </c>
      <c r="H56" s="10">
        <f aca="true" t="shared" si="18" ref="H56:H101">I56*25</f>
        <v>18.005221820361765</v>
      </c>
      <c r="I56" s="11">
        <f aca="true" t="shared" si="19" ref="I56:I101">0.65*POWER(J56,0.4)/25</f>
        <v>0.7202088728144705</v>
      </c>
      <c r="J56" s="12">
        <f aca="true" t="shared" si="20" ref="J56:J101">G56*B56</f>
        <v>4038.432225408573</v>
      </c>
      <c r="K56" s="15">
        <f aca="true" t="shared" si="21" ref="K56:K101">J56/2100</f>
        <v>1.9230629644802728</v>
      </c>
      <c r="L56" s="3">
        <v>18</v>
      </c>
      <c r="M56" s="19">
        <f aca="true" t="shared" si="22" ref="M56:M101">POWER(((1.15*J56*0.012)/(POWER(L56,0.5))),0.5)</f>
        <v>3.624330687860027</v>
      </c>
      <c r="N56" s="19">
        <f aca="true" t="shared" si="23" ref="N56:N101">POWER(((1.15*J56*0.02)/(POWER(L56,0.5))),0.5)</f>
        <v>4.678990798410119</v>
      </c>
      <c r="O56" s="3">
        <v>15</v>
      </c>
      <c r="P56" s="12">
        <f aca="true" t="shared" si="24" ref="P56:P101">((3.9*J56*1.15*0.0001)*((O56+1.5)*0.09+1))*1.22</f>
        <v>5.491126767530369</v>
      </c>
      <c r="Q56" s="21">
        <v>10</v>
      </c>
      <c r="R56" s="24">
        <f aca="true" t="shared" si="25" ref="R56:R101">(1.15*J56)/20000</f>
        <v>0.23220985296099292</v>
      </c>
      <c r="S56" s="23">
        <f aca="true" t="shared" si="26" ref="S56:S101">(0.008*Q56+0.8)*1.25</f>
        <v>1.1</v>
      </c>
      <c r="T56" s="10">
        <f aca="true" t="shared" si="27" ref="T56:T101">25*LN(B56)-95</f>
        <v>7.358614055552508</v>
      </c>
    </row>
    <row r="57" spans="1:20" ht="15" customHeight="1">
      <c r="A57" s="9">
        <v>3</v>
      </c>
      <c r="B57" s="3">
        <v>70</v>
      </c>
      <c r="C57" s="4">
        <f t="shared" si="14"/>
        <v>210</v>
      </c>
      <c r="D57" s="3">
        <v>0.8</v>
      </c>
      <c r="E57" s="30">
        <f t="shared" si="15"/>
        <v>7.777777777777778</v>
      </c>
      <c r="F57" s="7">
        <f t="shared" si="16"/>
        <v>57.56907784665219</v>
      </c>
      <c r="G57" s="7">
        <f t="shared" si="17"/>
        <v>66.78013030211653</v>
      </c>
      <c r="H57" s="10">
        <f t="shared" si="18"/>
        <v>19.090243919851623</v>
      </c>
      <c r="I57" s="11">
        <f t="shared" si="19"/>
        <v>0.763609756794065</v>
      </c>
      <c r="J57" s="12">
        <f t="shared" si="20"/>
        <v>4674.609121148157</v>
      </c>
      <c r="K57" s="15">
        <f t="shared" si="21"/>
        <v>2.2260043434038845</v>
      </c>
      <c r="L57" s="3">
        <v>18</v>
      </c>
      <c r="M57" s="19">
        <f t="shared" si="22"/>
        <v>3.899366605131865</v>
      </c>
      <c r="N57" s="19">
        <f t="shared" si="23"/>
        <v>5.034060640811022</v>
      </c>
      <c r="O57" s="3">
        <v>15</v>
      </c>
      <c r="P57" s="12">
        <f t="shared" si="24"/>
        <v>6.356147593954312</v>
      </c>
      <c r="Q57" s="21">
        <v>15</v>
      </c>
      <c r="R57" s="24">
        <f t="shared" si="25"/>
        <v>0.268790024466019</v>
      </c>
      <c r="S57" s="23">
        <f t="shared" si="26"/>
        <v>1.1500000000000001</v>
      </c>
      <c r="T57" s="10">
        <f t="shared" si="27"/>
        <v>11.21238105123399</v>
      </c>
    </row>
    <row r="58" spans="1:20" ht="15" customHeight="1">
      <c r="A58" s="9">
        <v>4</v>
      </c>
      <c r="B58" s="3">
        <v>80</v>
      </c>
      <c r="C58" s="4">
        <f t="shared" si="14"/>
        <v>240</v>
      </c>
      <c r="D58" s="3">
        <v>0.8</v>
      </c>
      <c r="E58" s="30">
        <f t="shared" si="15"/>
        <v>8.88888888888889</v>
      </c>
      <c r="F58" s="7">
        <f t="shared" si="16"/>
        <v>57.178358539689434</v>
      </c>
      <c r="G58" s="7">
        <f t="shared" si="17"/>
        <v>66.32689590603974</v>
      </c>
      <c r="H58" s="10">
        <f t="shared" si="18"/>
        <v>20.082844269075597</v>
      </c>
      <c r="I58" s="11">
        <f t="shared" si="19"/>
        <v>0.8033137707630239</v>
      </c>
      <c r="J58" s="12">
        <f t="shared" si="20"/>
        <v>5306.151672483179</v>
      </c>
      <c r="K58" s="15">
        <f t="shared" si="21"/>
        <v>2.5267388916586566</v>
      </c>
      <c r="L58" s="3">
        <v>18</v>
      </c>
      <c r="M58" s="19">
        <f t="shared" si="22"/>
        <v>4.154428097372622</v>
      </c>
      <c r="N58" s="19">
        <f t="shared" si="23"/>
        <v>5.36334361138011</v>
      </c>
      <c r="O58" s="3">
        <v>15</v>
      </c>
      <c r="P58" s="12">
        <f t="shared" si="24"/>
        <v>7.214867021422064</v>
      </c>
      <c r="Q58" s="21">
        <v>20</v>
      </c>
      <c r="R58" s="24">
        <f t="shared" si="25"/>
        <v>0.3051037211677828</v>
      </c>
      <c r="S58" s="23">
        <f t="shared" si="26"/>
        <v>1.2000000000000002</v>
      </c>
      <c r="T58" s="10">
        <f t="shared" si="27"/>
        <v>14.550665866847027</v>
      </c>
    </row>
    <row r="59" spans="1:20" ht="15" customHeight="1">
      <c r="A59" s="9">
        <v>5</v>
      </c>
      <c r="B59" s="3">
        <v>90</v>
      </c>
      <c r="C59" s="4">
        <f t="shared" si="14"/>
        <v>270</v>
      </c>
      <c r="D59" s="3">
        <v>0.8</v>
      </c>
      <c r="E59" s="30">
        <f t="shared" si="15"/>
        <v>10</v>
      </c>
      <c r="F59" s="7">
        <f t="shared" si="16"/>
        <v>56.8359213954036</v>
      </c>
      <c r="G59" s="7">
        <f t="shared" si="17"/>
        <v>65.92966881866818</v>
      </c>
      <c r="H59" s="10">
        <f t="shared" si="18"/>
        <v>21.001132650226936</v>
      </c>
      <c r="I59" s="11">
        <f t="shared" si="19"/>
        <v>0.8400453060090775</v>
      </c>
      <c r="J59" s="12">
        <f t="shared" si="20"/>
        <v>5933.6701936801355</v>
      </c>
      <c r="K59" s="15">
        <f t="shared" si="21"/>
        <v>2.8255572350857787</v>
      </c>
      <c r="L59" s="3">
        <v>18</v>
      </c>
      <c r="M59" s="19">
        <f t="shared" si="22"/>
        <v>4.393221686173861</v>
      </c>
      <c r="N59" s="19">
        <f t="shared" si="23"/>
        <v>5.671624808916211</v>
      </c>
      <c r="O59" s="3">
        <v>15</v>
      </c>
      <c r="P59" s="12">
        <f t="shared" si="24"/>
        <v>8.06811490489176</v>
      </c>
      <c r="Q59" s="21">
        <v>25</v>
      </c>
      <c r="R59" s="24">
        <f t="shared" si="25"/>
        <v>0.34118603613660775</v>
      </c>
      <c r="S59" s="23">
        <f t="shared" si="26"/>
        <v>1.25</v>
      </c>
      <c r="T59" s="10">
        <f t="shared" si="27"/>
        <v>17.495241758256626</v>
      </c>
    </row>
    <row r="60" spans="1:20" ht="15" customHeight="1">
      <c r="A60" s="9">
        <v>6</v>
      </c>
      <c r="B60" s="3">
        <v>100</v>
      </c>
      <c r="C60" s="4">
        <f t="shared" si="14"/>
        <v>300</v>
      </c>
      <c r="D60" s="3">
        <v>0.8</v>
      </c>
      <c r="E60" s="30">
        <f t="shared" si="15"/>
        <v>11.11111111111111</v>
      </c>
      <c r="F60" s="7">
        <f t="shared" si="16"/>
        <v>56.531339086172984</v>
      </c>
      <c r="G60" s="7">
        <f t="shared" si="17"/>
        <v>65.57635333996066</v>
      </c>
      <c r="H60" s="10">
        <f t="shared" si="18"/>
        <v>21.85809260124738</v>
      </c>
      <c r="I60" s="11">
        <f t="shared" si="19"/>
        <v>0.8743237040498952</v>
      </c>
      <c r="J60" s="12">
        <f t="shared" si="20"/>
        <v>6557.635333996066</v>
      </c>
      <c r="K60" s="15">
        <f t="shared" si="21"/>
        <v>3.122683492379079</v>
      </c>
      <c r="L60" s="3">
        <v>18</v>
      </c>
      <c r="M60" s="19">
        <f t="shared" si="22"/>
        <v>4.618437257427971</v>
      </c>
      <c r="N60" s="19">
        <f t="shared" si="23"/>
        <v>5.962376861174128</v>
      </c>
      <c r="O60" s="3">
        <v>15</v>
      </c>
      <c r="P60" s="12">
        <f t="shared" si="24"/>
        <v>8.916531194371029</v>
      </c>
      <c r="Q60" s="21">
        <v>30</v>
      </c>
      <c r="R60" s="24">
        <f t="shared" si="25"/>
        <v>0.37706403170477376</v>
      </c>
      <c r="S60" s="23">
        <f t="shared" si="26"/>
        <v>1.3</v>
      </c>
      <c r="T60" s="10">
        <f t="shared" si="27"/>
        <v>20.12925464970229</v>
      </c>
    </row>
    <row r="61" spans="1:20" ht="15" customHeight="1">
      <c r="A61" s="9">
        <v>7</v>
      </c>
      <c r="B61" s="3">
        <v>120</v>
      </c>
      <c r="C61" s="4">
        <f t="shared" si="14"/>
        <v>360</v>
      </c>
      <c r="D61" s="3">
        <v>0.8</v>
      </c>
      <c r="E61" s="30">
        <f t="shared" si="15"/>
        <v>13.333333333333334</v>
      </c>
      <c r="F61" s="7">
        <f t="shared" si="16"/>
        <v>56.00812441618337</v>
      </c>
      <c r="G61" s="7">
        <f t="shared" si="17"/>
        <v>64.96942432277271</v>
      </c>
      <c r="H61" s="10">
        <f t="shared" si="18"/>
        <v>23.424453233436044</v>
      </c>
      <c r="I61" s="11">
        <f t="shared" si="19"/>
        <v>0.9369781293374417</v>
      </c>
      <c r="J61" s="12">
        <f t="shared" si="20"/>
        <v>7796.330918732725</v>
      </c>
      <c r="K61" s="15">
        <f t="shared" si="21"/>
        <v>3.712538532729869</v>
      </c>
      <c r="L61" s="3">
        <v>18</v>
      </c>
      <c r="M61" s="19">
        <f t="shared" si="22"/>
        <v>5.035777687770497</v>
      </c>
      <c r="N61" s="19">
        <f t="shared" si="23"/>
        <v>6.501161039979343</v>
      </c>
      <c r="O61" s="3">
        <v>15</v>
      </c>
      <c r="P61" s="12">
        <f t="shared" si="24"/>
        <v>10.600807196175417</v>
      </c>
      <c r="Q61" s="21">
        <v>35</v>
      </c>
      <c r="R61" s="24">
        <f t="shared" si="25"/>
        <v>0.44828902782713165</v>
      </c>
      <c r="S61" s="23">
        <f t="shared" si="26"/>
        <v>1.35</v>
      </c>
      <c r="T61" s="10">
        <f t="shared" si="27"/>
        <v>24.687293569551144</v>
      </c>
    </row>
    <row r="62" spans="1:20" ht="15" customHeight="1">
      <c r="A62" s="9">
        <v>8</v>
      </c>
      <c r="B62" s="3">
        <v>140</v>
      </c>
      <c r="C62" s="4">
        <f t="shared" si="14"/>
        <v>420</v>
      </c>
      <c r="D62" s="3">
        <v>0.8</v>
      </c>
      <c r="E62" s="30">
        <f t="shared" si="15"/>
        <v>15.555555555555555</v>
      </c>
      <c r="F62" s="7">
        <f t="shared" si="16"/>
        <v>55.56953249764852</v>
      </c>
      <c r="G62" s="7">
        <f t="shared" si="17"/>
        <v>64.46065769727228</v>
      </c>
      <c r="H62" s="10">
        <f t="shared" si="18"/>
        <v>24.83604647457025</v>
      </c>
      <c r="I62" s="11">
        <f t="shared" si="19"/>
        <v>0.99344185898281</v>
      </c>
      <c r="J62" s="12">
        <f t="shared" si="20"/>
        <v>9024.492077618119</v>
      </c>
      <c r="K62" s="15">
        <f t="shared" si="21"/>
        <v>4.2973771798181515</v>
      </c>
      <c r="L62" s="3">
        <v>18</v>
      </c>
      <c r="M62" s="19">
        <f t="shared" si="22"/>
        <v>5.417922655991041</v>
      </c>
      <c r="N62" s="19">
        <f t="shared" si="23"/>
        <v>6.994508072564386</v>
      </c>
      <c r="O62" s="3">
        <v>15</v>
      </c>
      <c r="P62" s="12">
        <f t="shared" si="24"/>
        <v>12.270759355324106</v>
      </c>
      <c r="Q62" s="21">
        <v>40</v>
      </c>
      <c r="R62" s="24">
        <f t="shared" si="25"/>
        <v>0.5189082944630418</v>
      </c>
      <c r="S62" s="23">
        <f t="shared" si="26"/>
        <v>1.4000000000000001</v>
      </c>
      <c r="T62" s="10">
        <f t="shared" si="27"/>
        <v>28.5410605652326</v>
      </c>
    </row>
    <row r="63" spans="1:20" ht="15" customHeight="1">
      <c r="A63" s="9">
        <v>9</v>
      </c>
      <c r="B63" s="3">
        <v>150</v>
      </c>
      <c r="C63" s="4">
        <f t="shared" si="14"/>
        <v>450</v>
      </c>
      <c r="D63" s="3">
        <v>0.8</v>
      </c>
      <c r="E63" s="30">
        <f t="shared" si="15"/>
        <v>16.666666666666668</v>
      </c>
      <c r="F63" s="7">
        <f t="shared" si="16"/>
        <v>55.3743471099131</v>
      </c>
      <c r="G63" s="7">
        <f t="shared" si="17"/>
        <v>64.2342426474992</v>
      </c>
      <c r="H63" s="10">
        <f t="shared" si="18"/>
        <v>25.49508730187457</v>
      </c>
      <c r="I63" s="11">
        <f t="shared" si="19"/>
        <v>1.0198034920749828</v>
      </c>
      <c r="J63" s="12">
        <f t="shared" si="20"/>
        <v>9635.13639712488</v>
      </c>
      <c r="K63" s="15">
        <f t="shared" si="21"/>
        <v>4.588160189107086</v>
      </c>
      <c r="L63" s="3">
        <v>18</v>
      </c>
      <c r="M63" s="19">
        <f t="shared" si="22"/>
        <v>5.598225013939318</v>
      </c>
      <c r="N63" s="19">
        <f t="shared" si="23"/>
        <v>7.2272774157695885</v>
      </c>
      <c r="O63" s="3">
        <v>15</v>
      </c>
      <c r="P63" s="12">
        <f t="shared" si="24"/>
        <v>13.101063092300826</v>
      </c>
      <c r="Q63" s="21">
        <v>45</v>
      </c>
      <c r="R63" s="24">
        <f t="shared" si="25"/>
        <v>0.5540203428346806</v>
      </c>
      <c r="S63" s="23">
        <f t="shared" si="26"/>
        <v>1.4500000000000002</v>
      </c>
      <c r="T63" s="10">
        <f t="shared" si="27"/>
        <v>30.265882352406393</v>
      </c>
    </row>
    <row r="64" spans="1:20" ht="15" customHeight="1">
      <c r="A64" s="9">
        <v>10</v>
      </c>
      <c r="B64" s="3">
        <v>175</v>
      </c>
      <c r="C64" s="4">
        <f t="shared" si="14"/>
        <v>525</v>
      </c>
      <c r="D64" s="3">
        <v>0.8</v>
      </c>
      <c r="E64" s="30">
        <f t="shared" si="15"/>
        <v>19.444444444444443</v>
      </c>
      <c r="F64" s="7">
        <f t="shared" si="16"/>
        <v>54.94071821428916</v>
      </c>
      <c r="G64" s="7">
        <f t="shared" si="17"/>
        <v>63.731233128575425</v>
      </c>
      <c r="H64" s="10">
        <f t="shared" si="18"/>
        <v>27.031460106772386</v>
      </c>
      <c r="I64" s="11">
        <f t="shared" si="19"/>
        <v>1.0812584042708955</v>
      </c>
      <c r="J64" s="12">
        <f t="shared" si="20"/>
        <v>11152.9657975007</v>
      </c>
      <c r="K64" s="15">
        <f t="shared" si="21"/>
        <v>5.310936094047952</v>
      </c>
      <c r="L64" s="3">
        <v>18</v>
      </c>
      <c r="M64" s="19">
        <f t="shared" si="22"/>
        <v>6.023051853543196</v>
      </c>
      <c r="N64" s="19">
        <f t="shared" si="23"/>
        <v>7.77572650737217</v>
      </c>
      <c r="O64" s="3">
        <v>15</v>
      </c>
      <c r="P64" s="12">
        <f t="shared" si="24"/>
        <v>15.164882214114865</v>
      </c>
      <c r="Q64" s="21">
        <v>50</v>
      </c>
      <c r="R64" s="24">
        <f t="shared" si="25"/>
        <v>0.6412955333562902</v>
      </c>
      <c r="S64" s="23">
        <f t="shared" si="26"/>
        <v>1.5000000000000002</v>
      </c>
      <c r="T64" s="10">
        <f t="shared" si="27"/>
        <v>34.119649348087876</v>
      </c>
    </row>
    <row r="65" spans="1:20" ht="15" customHeight="1">
      <c r="A65" s="9">
        <v>11</v>
      </c>
      <c r="B65" s="3">
        <v>200</v>
      </c>
      <c r="C65" s="4">
        <f t="shared" si="14"/>
        <v>600</v>
      </c>
      <c r="D65" s="3">
        <v>0.8</v>
      </c>
      <c r="E65" s="30">
        <f t="shared" si="15"/>
        <v>22.22222222222222</v>
      </c>
      <c r="F65" s="7">
        <f t="shared" si="16"/>
        <v>54.5678374917267</v>
      </c>
      <c r="G65" s="7">
        <f t="shared" si="17"/>
        <v>63.298691490402966</v>
      </c>
      <c r="H65" s="10">
        <f t="shared" si="18"/>
        <v>28.43696528809254</v>
      </c>
      <c r="I65" s="11">
        <f t="shared" si="19"/>
        <v>1.1374786115237017</v>
      </c>
      <c r="J65" s="12">
        <f t="shared" si="20"/>
        <v>12659.738298080592</v>
      </c>
      <c r="K65" s="15">
        <f t="shared" si="21"/>
        <v>6.0284468086098055</v>
      </c>
      <c r="L65" s="3">
        <v>18</v>
      </c>
      <c r="M65" s="19">
        <f t="shared" si="22"/>
        <v>6.417025734220739</v>
      </c>
      <c r="N65" s="19">
        <f t="shared" si="23"/>
        <v>8.284344600273782</v>
      </c>
      <c r="O65" s="3">
        <v>15</v>
      </c>
      <c r="P65" s="12">
        <f t="shared" si="24"/>
        <v>17.21366707633348</v>
      </c>
      <c r="Q65" s="21">
        <v>55</v>
      </c>
      <c r="R65" s="24">
        <f t="shared" si="25"/>
        <v>0.727934952139634</v>
      </c>
      <c r="S65" s="23">
        <f t="shared" si="26"/>
        <v>1.55</v>
      </c>
      <c r="T65" s="10">
        <f t="shared" si="27"/>
        <v>37.45793416370091</v>
      </c>
    </row>
    <row r="66" spans="1:20" ht="15" customHeight="1">
      <c r="A66" s="9">
        <v>12</v>
      </c>
      <c r="B66" s="3">
        <v>225</v>
      </c>
      <c r="C66" s="4">
        <f t="shared" si="14"/>
        <v>675</v>
      </c>
      <c r="D66" s="3">
        <v>0.8</v>
      </c>
      <c r="E66" s="30">
        <f t="shared" si="15"/>
        <v>25</v>
      </c>
      <c r="F66" s="7">
        <f t="shared" si="16"/>
        <v>54.241034573319055</v>
      </c>
      <c r="G66" s="7">
        <f t="shared" si="17"/>
        <v>62.9196001050501</v>
      </c>
      <c r="H66" s="10">
        <f t="shared" si="18"/>
        <v>29.73724598884312</v>
      </c>
      <c r="I66" s="11">
        <f t="shared" si="19"/>
        <v>1.1894898395537248</v>
      </c>
      <c r="J66" s="12">
        <f t="shared" si="20"/>
        <v>14156.910023636272</v>
      </c>
      <c r="K66" s="15">
        <f t="shared" si="21"/>
        <v>6.741385725541082</v>
      </c>
      <c r="L66" s="3">
        <v>18</v>
      </c>
      <c r="M66" s="19">
        <f t="shared" si="22"/>
        <v>6.785871834956851</v>
      </c>
      <c r="N66" s="19">
        <f t="shared" si="23"/>
        <v>8.760522868761951</v>
      </c>
      <c r="O66" s="3">
        <v>15</v>
      </c>
      <c r="P66" s="12">
        <f t="shared" si="24"/>
        <v>19.24939759721815</v>
      </c>
      <c r="Q66" s="21">
        <v>60</v>
      </c>
      <c r="R66" s="24">
        <f t="shared" si="25"/>
        <v>0.8140223263590856</v>
      </c>
      <c r="S66" s="23">
        <f t="shared" si="26"/>
        <v>1.6</v>
      </c>
      <c r="T66" s="10">
        <f t="shared" si="27"/>
        <v>40.4025100551105</v>
      </c>
    </row>
    <row r="67" spans="1:20" ht="15" customHeight="1">
      <c r="A67" s="9">
        <v>13</v>
      </c>
      <c r="B67" s="3">
        <v>250</v>
      </c>
      <c r="C67" s="4">
        <f t="shared" si="14"/>
        <v>750</v>
      </c>
      <c r="D67" s="3">
        <v>0.8</v>
      </c>
      <c r="E67" s="30">
        <f t="shared" si="15"/>
        <v>27.77777777777778</v>
      </c>
      <c r="F67" s="7">
        <f t="shared" si="16"/>
        <v>53.95035819894549</v>
      </c>
      <c r="G67" s="7">
        <f t="shared" si="17"/>
        <v>62.58241551077676</v>
      </c>
      <c r="H67" s="10">
        <f t="shared" si="18"/>
        <v>30.950686677519805</v>
      </c>
      <c r="I67" s="11">
        <f t="shared" si="19"/>
        <v>1.2380274671007923</v>
      </c>
      <c r="J67" s="12">
        <f t="shared" si="20"/>
        <v>15645.603877694191</v>
      </c>
      <c r="K67" s="15">
        <f t="shared" si="21"/>
        <v>7.450287560806758</v>
      </c>
      <c r="L67" s="3">
        <v>18</v>
      </c>
      <c r="M67" s="19">
        <f t="shared" si="22"/>
        <v>7.13374501572001</v>
      </c>
      <c r="N67" s="19">
        <f t="shared" si="23"/>
        <v>9.209625213991256</v>
      </c>
      <c r="O67" s="3">
        <v>15</v>
      </c>
      <c r="P67" s="12">
        <f t="shared" si="24"/>
        <v>21.27360060828845</v>
      </c>
      <c r="Q67" s="21">
        <v>65</v>
      </c>
      <c r="R67" s="24">
        <f t="shared" si="25"/>
        <v>0.899622222967416</v>
      </c>
      <c r="S67" s="23">
        <f t="shared" si="26"/>
        <v>1.6500000000000001</v>
      </c>
      <c r="T67" s="10">
        <f t="shared" si="27"/>
        <v>43.03652294655615</v>
      </c>
    </row>
    <row r="68" spans="1:20" ht="15" customHeight="1">
      <c r="A68" s="9">
        <v>14</v>
      </c>
      <c r="B68" s="3">
        <v>300</v>
      </c>
      <c r="C68" s="4">
        <f t="shared" si="14"/>
        <v>900</v>
      </c>
      <c r="D68" s="3">
        <v>0.8</v>
      </c>
      <c r="E68" s="30">
        <f t="shared" si="15"/>
        <v>33.333333333333336</v>
      </c>
      <c r="F68" s="7">
        <f t="shared" si="16"/>
        <v>53.45103128900169</v>
      </c>
      <c r="G68" s="7">
        <f t="shared" si="17"/>
        <v>62.003196295241956</v>
      </c>
      <c r="H68" s="10">
        <f t="shared" si="18"/>
        <v>33.16862664306407</v>
      </c>
      <c r="I68" s="11">
        <f t="shared" si="19"/>
        <v>1.326745065722563</v>
      </c>
      <c r="J68" s="12">
        <f t="shared" si="20"/>
        <v>18600.958888572586</v>
      </c>
      <c r="K68" s="15">
        <f t="shared" si="21"/>
        <v>8.85759947074885</v>
      </c>
      <c r="L68" s="3">
        <v>18</v>
      </c>
      <c r="M68" s="19">
        <f t="shared" si="22"/>
        <v>7.778378697822354</v>
      </c>
      <c r="N68" s="19">
        <f t="shared" si="23"/>
        <v>10.041843719053501</v>
      </c>
      <c r="O68" s="3">
        <v>15</v>
      </c>
      <c r="P68" s="12">
        <f t="shared" si="24"/>
        <v>25.292048387524748</v>
      </c>
      <c r="Q68" s="21">
        <v>70</v>
      </c>
      <c r="R68" s="24">
        <f t="shared" si="25"/>
        <v>1.0695551360929236</v>
      </c>
      <c r="S68" s="23">
        <f t="shared" si="26"/>
        <v>1.7000000000000002</v>
      </c>
      <c r="T68" s="10">
        <f t="shared" si="27"/>
        <v>47.59456186640503</v>
      </c>
    </row>
    <row r="69" spans="1:20" ht="15" customHeight="1">
      <c r="A69" s="9">
        <v>15</v>
      </c>
      <c r="B69" s="3">
        <v>350</v>
      </c>
      <c r="C69" s="4">
        <f t="shared" si="14"/>
        <v>1050</v>
      </c>
      <c r="D69" s="3">
        <v>0.8</v>
      </c>
      <c r="E69" s="30">
        <f t="shared" si="15"/>
        <v>38.888888888888886</v>
      </c>
      <c r="F69" s="7">
        <f t="shared" si="16"/>
        <v>53.032463615024476</v>
      </c>
      <c r="G69" s="7">
        <f t="shared" si="17"/>
        <v>61.517657793428384</v>
      </c>
      <c r="H69" s="10">
        <f t="shared" si="18"/>
        <v>35.16741861999788</v>
      </c>
      <c r="I69" s="11">
        <f t="shared" si="19"/>
        <v>1.4066967447999152</v>
      </c>
      <c r="J69" s="12">
        <f t="shared" si="20"/>
        <v>21531.180227699933</v>
      </c>
      <c r="K69" s="15">
        <f t="shared" si="21"/>
        <v>10.252942965571396</v>
      </c>
      <c r="L69" s="3">
        <v>18</v>
      </c>
      <c r="M69" s="19">
        <f t="shared" si="22"/>
        <v>8.368648655033807</v>
      </c>
      <c r="N69" s="19">
        <f t="shared" si="23"/>
        <v>10.803878957069012</v>
      </c>
      <c r="O69" s="3">
        <v>15</v>
      </c>
      <c r="P69" s="12">
        <f t="shared" si="24"/>
        <v>29.27632147469857</v>
      </c>
      <c r="Q69" s="21">
        <v>75</v>
      </c>
      <c r="R69" s="24">
        <f t="shared" si="25"/>
        <v>1.238042863092746</v>
      </c>
      <c r="S69" s="23">
        <f t="shared" si="26"/>
        <v>1.75</v>
      </c>
      <c r="T69" s="10">
        <f t="shared" si="27"/>
        <v>51.44832886208647</v>
      </c>
    </row>
    <row r="70" spans="1:20" ht="15" customHeight="1">
      <c r="A70" s="9">
        <v>16</v>
      </c>
      <c r="B70" s="3">
        <v>400</v>
      </c>
      <c r="C70" s="4">
        <f t="shared" si="14"/>
        <v>1200</v>
      </c>
      <c r="D70" s="3">
        <v>0.8</v>
      </c>
      <c r="E70" s="30">
        <f t="shared" si="15"/>
        <v>44.44444444444444</v>
      </c>
      <c r="F70" s="7">
        <f t="shared" si="16"/>
        <v>52.67253414932444</v>
      </c>
      <c r="G70" s="7">
        <f t="shared" si="17"/>
        <v>61.10013961321635</v>
      </c>
      <c r="H70" s="10">
        <f t="shared" si="18"/>
        <v>36.99595429246336</v>
      </c>
      <c r="I70" s="11">
        <f t="shared" si="19"/>
        <v>1.4798381716985345</v>
      </c>
      <c r="J70" s="12">
        <f t="shared" si="20"/>
        <v>24440.05584528654</v>
      </c>
      <c r="K70" s="15">
        <f t="shared" si="21"/>
        <v>11.63812183108883</v>
      </c>
      <c r="L70" s="3">
        <v>18</v>
      </c>
      <c r="M70" s="19">
        <f t="shared" si="22"/>
        <v>8.916050382068741</v>
      </c>
      <c r="N70" s="19">
        <f t="shared" si="23"/>
        <v>11.510571547899504</v>
      </c>
      <c r="O70" s="3">
        <v>15</v>
      </c>
      <c r="P70" s="12">
        <f t="shared" si="24"/>
        <v>33.23157041181061</v>
      </c>
      <c r="Q70" s="21">
        <v>80</v>
      </c>
      <c r="R70" s="24">
        <f t="shared" si="25"/>
        <v>1.405303211103976</v>
      </c>
      <c r="S70" s="23">
        <f t="shared" si="26"/>
        <v>1.7999999999999998</v>
      </c>
      <c r="T70" s="10">
        <f t="shared" si="27"/>
        <v>54.786613677699535</v>
      </c>
    </row>
    <row r="71" spans="1:20" ht="15" customHeight="1">
      <c r="A71" s="9">
        <v>17</v>
      </c>
      <c r="B71" s="3">
        <v>450</v>
      </c>
      <c r="C71" s="4">
        <f t="shared" si="14"/>
        <v>1350</v>
      </c>
      <c r="D71" s="3">
        <v>0.8</v>
      </c>
      <c r="E71" s="30">
        <f t="shared" si="15"/>
        <v>50</v>
      </c>
      <c r="F71" s="7">
        <f t="shared" si="16"/>
        <v>52.35708206855379</v>
      </c>
      <c r="G71" s="7">
        <f t="shared" si="17"/>
        <v>60.73421519952239</v>
      </c>
      <c r="H71" s="10">
        <f t="shared" si="18"/>
        <v>38.687594904778784</v>
      </c>
      <c r="I71" s="11">
        <f t="shared" si="19"/>
        <v>1.5475037961911513</v>
      </c>
      <c r="J71" s="12">
        <f t="shared" si="20"/>
        <v>27330.396839785073</v>
      </c>
      <c r="K71" s="15">
        <f t="shared" si="21"/>
        <v>13.01447468561194</v>
      </c>
      <c r="L71" s="3">
        <v>18</v>
      </c>
      <c r="M71" s="19">
        <f t="shared" si="22"/>
        <v>9.428538652118073</v>
      </c>
      <c r="N71" s="19">
        <f t="shared" si="23"/>
        <v>12.17219105957541</v>
      </c>
      <c r="O71" s="3">
        <v>15</v>
      </c>
      <c r="P71" s="12">
        <f t="shared" si="24"/>
        <v>37.16161749848062</v>
      </c>
      <c r="Q71" s="21">
        <v>85</v>
      </c>
      <c r="R71" s="24">
        <f t="shared" si="25"/>
        <v>1.5714978182876416</v>
      </c>
      <c r="S71" s="23">
        <f t="shared" si="26"/>
        <v>1.85</v>
      </c>
      <c r="T71" s="10">
        <f t="shared" si="27"/>
        <v>57.73118956910915</v>
      </c>
    </row>
    <row r="72" spans="1:20" ht="15" customHeight="1">
      <c r="A72" s="9">
        <v>18</v>
      </c>
      <c r="B72" s="3">
        <v>500</v>
      </c>
      <c r="C72" s="4">
        <f t="shared" si="14"/>
        <v>1500</v>
      </c>
      <c r="D72" s="3">
        <v>0.8</v>
      </c>
      <c r="E72" s="30">
        <f t="shared" si="15"/>
        <v>55.55555555555556</v>
      </c>
      <c r="F72" s="7">
        <f t="shared" si="16"/>
        <v>52.07650174946171</v>
      </c>
      <c r="G72" s="7">
        <f t="shared" si="17"/>
        <v>60.40874202937558</v>
      </c>
      <c r="H72" s="10">
        <f t="shared" si="18"/>
        <v>40.26625830293318</v>
      </c>
      <c r="I72" s="11">
        <f t="shared" si="19"/>
        <v>1.6106503321173273</v>
      </c>
      <c r="J72" s="12">
        <f t="shared" si="20"/>
        <v>30204.37101468779</v>
      </c>
      <c r="K72" s="15">
        <f t="shared" si="21"/>
        <v>14.383033816517996</v>
      </c>
      <c r="L72" s="3">
        <v>18</v>
      </c>
      <c r="M72" s="19">
        <f t="shared" si="22"/>
        <v>9.911886379666417</v>
      </c>
      <c r="N72" s="19">
        <f t="shared" si="23"/>
        <v>12.796190292649387</v>
      </c>
      <c r="O72" s="3">
        <v>15</v>
      </c>
      <c r="P72" s="12">
        <f t="shared" si="24"/>
        <v>41.06941033494519</v>
      </c>
      <c r="Q72" s="21">
        <v>90</v>
      </c>
      <c r="R72" s="24">
        <f t="shared" si="25"/>
        <v>1.7367513333445477</v>
      </c>
      <c r="S72" s="23">
        <f t="shared" si="26"/>
        <v>1.9</v>
      </c>
      <c r="T72" s="10">
        <f t="shared" si="27"/>
        <v>60.3652024605548</v>
      </c>
    </row>
    <row r="73" spans="1:20" ht="15" customHeight="1">
      <c r="A73" s="9">
        <v>19</v>
      </c>
      <c r="B73" s="3">
        <v>550</v>
      </c>
      <c r="C73" s="4">
        <f t="shared" si="14"/>
        <v>1650</v>
      </c>
      <c r="D73" s="3">
        <v>0.8</v>
      </c>
      <c r="E73" s="30">
        <f t="shared" si="15"/>
        <v>61.111111111111114</v>
      </c>
      <c r="F73" s="7">
        <f t="shared" si="16"/>
        <v>51.82398151624844</v>
      </c>
      <c r="G73" s="7">
        <f t="shared" si="17"/>
        <v>60.11581855884818</v>
      </c>
      <c r="H73" s="10">
        <f t="shared" si="18"/>
        <v>41.74975569034392</v>
      </c>
      <c r="I73" s="11">
        <f t="shared" si="19"/>
        <v>1.6699902276137566</v>
      </c>
      <c r="J73" s="12">
        <f t="shared" si="20"/>
        <v>33063.7002073665</v>
      </c>
      <c r="K73" s="15">
        <f t="shared" si="21"/>
        <v>15.744619146365</v>
      </c>
      <c r="L73" s="3">
        <v>18</v>
      </c>
      <c r="M73" s="19">
        <f t="shared" si="22"/>
        <v>10.370439069183155</v>
      </c>
      <c r="N73" s="19">
        <f t="shared" si="23"/>
        <v>13.388179269268369</v>
      </c>
      <c r="O73" s="3">
        <v>15</v>
      </c>
      <c r="P73" s="12">
        <f t="shared" si="24"/>
        <v>44.95729013352484</v>
      </c>
      <c r="Q73" s="21">
        <v>95</v>
      </c>
      <c r="R73" s="24">
        <f t="shared" si="25"/>
        <v>1.9011627619235736</v>
      </c>
      <c r="S73" s="23">
        <f t="shared" si="26"/>
        <v>1.9500000000000002</v>
      </c>
      <c r="T73" s="10">
        <f t="shared" si="27"/>
        <v>62.747956955662914</v>
      </c>
    </row>
    <row r="74" spans="1:20" ht="15" customHeight="1">
      <c r="A74" s="9">
        <v>20</v>
      </c>
      <c r="B74" s="3">
        <v>600</v>
      </c>
      <c r="C74" s="4">
        <f t="shared" si="14"/>
        <v>1800</v>
      </c>
      <c r="D74" s="3">
        <v>0.8</v>
      </c>
      <c r="E74" s="30">
        <f t="shared" si="15"/>
        <v>66.66666666666667</v>
      </c>
      <c r="F74" s="7">
        <f t="shared" si="16"/>
        <v>51.59451794866186</v>
      </c>
      <c r="G74" s="7">
        <f t="shared" si="17"/>
        <v>59.84964082044775</v>
      </c>
      <c r="H74" s="10">
        <f t="shared" si="18"/>
        <v>43.15175627212268</v>
      </c>
      <c r="I74" s="11">
        <f t="shared" si="19"/>
        <v>1.7260702508849073</v>
      </c>
      <c r="J74" s="12">
        <f t="shared" si="20"/>
        <v>35909.78449226865</v>
      </c>
      <c r="K74" s="15">
        <f t="shared" si="21"/>
        <v>17.099897377270786</v>
      </c>
      <c r="L74" s="3">
        <v>18</v>
      </c>
      <c r="M74" s="19">
        <f t="shared" si="22"/>
        <v>10.807564007535701</v>
      </c>
      <c r="N74" s="19">
        <f t="shared" si="23"/>
        <v>13.952505138085487</v>
      </c>
      <c r="O74" s="3">
        <v>15</v>
      </c>
      <c r="P74" s="12">
        <f t="shared" si="24"/>
        <v>48.82716059987707</v>
      </c>
      <c r="Q74" s="21">
        <v>100</v>
      </c>
      <c r="R74" s="24">
        <f t="shared" si="25"/>
        <v>2.064812608305447</v>
      </c>
      <c r="S74" s="23">
        <f t="shared" si="26"/>
        <v>2</v>
      </c>
      <c r="T74" s="10">
        <f t="shared" si="27"/>
        <v>64.92324138040365</v>
      </c>
    </row>
    <row r="75" spans="1:20" ht="15" customHeight="1">
      <c r="A75" s="9">
        <v>21</v>
      </c>
      <c r="B75" s="3">
        <v>650</v>
      </c>
      <c r="C75" s="4">
        <f t="shared" si="14"/>
        <v>1950</v>
      </c>
      <c r="D75" s="3">
        <v>0.8</v>
      </c>
      <c r="E75" s="30">
        <f t="shared" si="15"/>
        <v>72.22222222222223</v>
      </c>
      <c r="F75" s="7">
        <f t="shared" si="16"/>
        <v>51.38432924360662</v>
      </c>
      <c r="G75" s="7">
        <f t="shared" si="17"/>
        <v>59.60582192258368</v>
      </c>
      <c r="H75" s="10">
        <f t="shared" si="18"/>
        <v>44.48301051482523</v>
      </c>
      <c r="I75" s="11">
        <f t="shared" si="19"/>
        <v>1.7793204205930093</v>
      </c>
      <c r="J75" s="12">
        <f t="shared" si="20"/>
        <v>38743.78424967939</v>
      </c>
      <c r="K75" s="15">
        <f t="shared" si="21"/>
        <v>18.4494210712759</v>
      </c>
      <c r="L75" s="3">
        <v>18</v>
      </c>
      <c r="M75" s="19">
        <f t="shared" si="22"/>
        <v>11.225932737646948</v>
      </c>
      <c r="N75" s="19">
        <f t="shared" si="23"/>
        <v>14.492616846183756</v>
      </c>
      <c r="O75" s="3">
        <v>15</v>
      </c>
      <c r="P75" s="12">
        <f t="shared" si="24"/>
        <v>52.68059952332422</v>
      </c>
      <c r="Q75" s="21">
        <v>105</v>
      </c>
      <c r="R75" s="24">
        <f t="shared" si="25"/>
        <v>2.2277675943565645</v>
      </c>
      <c r="S75" s="23">
        <f t="shared" si="26"/>
        <v>2.0500000000000003</v>
      </c>
      <c r="T75" s="10">
        <f t="shared" si="27"/>
        <v>66.92430907224207</v>
      </c>
    </row>
    <row r="76" spans="1:20" ht="15" customHeight="1">
      <c r="A76" s="9">
        <v>22</v>
      </c>
      <c r="B76" s="3">
        <v>700</v>
      </c>
      <c r="C76" s="4">
        <f t="shared" si="14"/>
        <v>2100</v>
      </c>
      <c r="D76" s="3">
        <v>0.8</v>
      </c>
      <c r="E76" s="30">
        <f t="shared" si="15"/>
        <v>77.77777777777777</v>
      </c>
      <c r="F76" s="7">
        <f t="shared" si="16"/>
        <v>51.19048837529437</v>
      </c>
      <c r="G76" s="7">
        <f t="shared" si="17"/>
        <v>59.38096651534147</v>
      </c>
      <c r="H76" s="10">
        <f t="shared" si="18"/>
        <v>45.752146850710496</v>
      </c>
      <c r="I76" s="11">
        <f t="shared" si="19"/>
        <v>1.8300858740284198</v>
      </c>
      <c r="J76" s="12">
        <f t="shared" si="20"/>
        <v>41566.676560739026</v>
      </c>
      <c r="K76" s="15">
        <f t="shared" si="21"/>
        <v>19.793655505113822</v>
      </c>
      <c r="L76" s="3">
        <v>18</v>
      </c>
      <c r="M76" s="19">
        <f t="shared" si="22"/>
        <v>11.627706686635925</v>
      </c>
      <c r="N76" s="19">
        <f t="shared" si="23"/>
        <v>15.01130478397519</v>
      </c>
      <c r="O76" s="3">
        <v>15</v>
      </c>
      <c r="P76" s="12">
        <f t="shared" si="24"/>
        <v>56.51893545814283</v>
      </c>
      <c r="Q76" s="21">
        <v>110</v>
      </c>
      <c r="R76" s="24">
        <f t="shared" si="25"/>
        <v>2.390083902242494</v>
      </c>
      <c r="S76" s="23">
        <f t="shared" si="26"/>
        <v>2.1</v>
      </c>
      <c r="T76" s="10">
        <f t="shared" si="27"/>
        <v>68.77700837608512</v>
      </c>
    </row>
    <row r="77" spans="1:20" ht="15" customHeight="1">
      <c r="A77" s="9">
        <v>23</v>
      </c>
      <c r="B77" s="3">
        <v>750</v>
      </c>
      <c r="C77" s="4">
        <f t="shared" si="14"/>
        <v>2250</v>
      </c>
      <c r="D77" s="3">
        <v>0.8</v>
      </c>
      <c r="E77" s="30">
        <f t="shared" si="15"/>
        <v>83.33333333333333</v>
      </c>
      <c r="F77" s="7">
        <f t="shared" si="16"/>
        <v>51.01068417553218</v>
      </c>
      <c r="G77" s="7">
        <f t="shared" si="17"/>
        <v>59.17239364361732</v>
      </c>
      <c r="H77" s="10">
        <f t="shared" si="18"/>
        <v>46.96621015753808</v>
      </c>
      <c r="I77" s="11">
        <f t="shared" si="19"/>
        <v>1.8786484063015232</v>
      </c>
      <c r="J77" s="12">
        <f t="shared" si="20"/>
        <v>44379.29523271299</v>
      </c>
      <c r="K77" s="15">
        <f t="shared" si="21"/>
        <v>21.132997729863327</v>
      </c>
      <c r="L77" s="3">
        <v>18</v>
      </c>
      <c r="M77" s="19">
        <f t="shared" si="22"/>
        <v>12.014663656354406</v>
      </c>
      <c r="N77" s="19">
        <f t="shared" si="23"/>
        <v>15.510864083781374</v>
      </c>
      <c r="O77" s="3">
        <v>15</v>
      </c>
      <c r="P77" s="12">
        <f t="shared" si="24"/>
        <v>60.34330214662165</v>
      </c>
      <c r="Q77" s="21">
        <v>115</v>
      </c>
      <c r="R77" s="24">
        <f t="shared" si="25"/>
        <v>2.551809475880997</v>
      </c>
      <c r="S77" s="23">
        <f t="shared" si="26"/>
        <v>2.1500000000000004</v>
      </c>
      <c r="T77" s="10">
        <f t="shared" si="27"/>
        <v>70.50183016325889</v>
      </c>
    </row>
    <row r="78" spans="1:20" ht="15" customHeight="1">
      <c r="A78" s="9">
        <v>24</v>
      </c>
      <c r="B78" s="3">
        <v>800</v>
      </c>
      <c r="C78" s="4">
        <f t="shared" si="14"/>
        <v>2400</v>
      </c>
      <c r="D78" s="3">
        <v>0.8</v>
      </c>
      <c r="E78" s="30">
        <f t="shared" si="15"/>
        <v>88.88888888888889</v>
      </c>
      <c r="F78" s="7">
        <f t="shared" si="16"/>
        <v>50.84306033077443</v>
      </c>
      <c r="G78" s="7">
        <f t="shared" si="17"/>
        <v>58.97794998369833</v>
      </c>
      <c r="H78" s="10">
        <f t="shared" si="18"/>
        <v>48.13103719556027</v>
      </c>
      <c r="I78" s="11">
        <f t="shared" si="19"/>
        <v>1.9252414878224107</v>
      </c>
      <c r="J78" s="12">
        <f t="shared" si="20"/>
        <v>47182.35998695866</v>
      </c>
      <c r="K78" s="15">
        <f t="shared" si="21"/>
        <v>22.467790469980315</v>
      </c>
      <c r="L78" s="3">
        <v>18</v>
      </c>
      <c r="M78" s="19">
        <f t="shared" si="22"/>
        <v>12.388286677993497</v>
      </c>
      <c r="N78" s="19">
        <f t="shared" si="23"/>
        <v>15.99320933063734</v>
      </c>
      <c r="O78" s="3">
        <v>15</v>
      </c>
      <c r="P78" s="12">
        <f t="shared" si="24"/>
        <v>64.15467820644946</v>
      </c>
      <c r="Q78" s="21">
        <v>120</v>
      </c>
      <c r="R78" s="24">
        <f t="shared" si="25"/>
        <v>2.712985699250123</v>
      </c>
      <c r="S78" s="23">
        <f t="shared" si="26"/>
        <v>2.2</v>
      </c>
      <c r="T78" s="10">
        <f t="shared" si="27"/>
        <v>72.11529319169819</v>
      </c>
    </row>
    <row r="79" spans="1:20" ht="15" customHeight="1">
      <c r="A79" s="9">
        <v>25</v>
      </c>
      <c r="B79" s="3">
        <v>900</v>
      </c>
      <c r="C79" s="4">
        <f t="shared" si="14"/>
        <v>2700</v>
      </c>
      <c r="D79" s="3">
        <v>0.8</v>
      </c>
      <c r="E79" s="30">
        <f t="shared" si="15"/>
        <v>100</v>
      </c>
      <c r="F79" s="7">
        <f t="shared" si="16"/>
        <v>50.53856483927942</v>
      </c>
      <c r="G79" s="7">
        <f t="shared" si="17"/>
        <v>58.62473521356412</v>
      </c>
      <c r="H79" s="10">
        <f t="shared" si="18"/>
        <v>50.33182965489852</v>
      </c>
      <c r="I79" s="11">
        <f t="shared" si="19"/>
        <v>2.0132731861959408</v>
      </c>
      <c r="J79" s="12">
        <f t="shared" si="20"/>
        <v>52762.26169220771</v>
      </c>
      <c r="K79" s="15">
        <f t="shared" si="21"/>
        <v>25.124886520098908</v>
      </c>
      <c r="L79" s="3">
        <v>18</v>
      </c>
      <c r="M79" s="19">
        <f t="shared" si="22"/>
        <v>13.100356634579711</v>
      </c>
      <c r="N79" s="19">
        <f t="shared" si="23"/>
        <v>16.91248769170169</v>
      </c>
      <c r="O79" s="3">
        <v>15</v>
      </c>
      <c r="P79" s="12">
        <f t="shared" si="24"/>
        <v>71.74176792436134</v>
      </c>
      <c r="Q79" s="21">
        <v>125</v>
      </c>
      <c r="R79" s="24">
        <f t="shared" si="25"/>
        <v>3.033830047301943</v>
      </c>
      <c r="S79" s="23">
        <f t="shared" si="26"/>
        <v>2.25</v>
      </c>
      <c r="T79" s="10">
        <f t="shared" si="27"/>
        <v>75.05986908310777</v>
      </c>
    </row>
    <row r="80" spans="1:20" ht="15" customHeight="1">
      <c r="A80" s="9">
        <v>26</v>
      </c>
      <c r="B80" s="3">
        <v>1000</v>
      </c>
      <c r="C80" s="4">
        <f t="shared" si="14"/>
        <v>3000</v>
      </c>
      <c r="D80" s="3">
        <v>0.8</v>
      </c>
      <c r="E80" s="30">
        <f t="shared" si="15"/>
        <v>111.11111111111111</v>
      </c>
      <c r="F80" s="7">
        <f t="shared" si="16"/>
        <v>50.26772990943174</v>
      </c>
      <c r="G80" s="7">
        <f t="shared" si="17"/>
        <v>58.31056669494082</v>
      </c>
      <c r="H80" s="10">
        <f t="shared" si="18"/>
        <v>52.38564089423492</v>
      </c>
      <c r="I80" s="11">
        <f t="shared" si="19"/>
        <v>2.0954256357693968</v>
      </c>
      <c r="J80" s="12">
        <f t="shared" si="20"/>
        <v>58310.56669494082</v>
      </c>
      <c r="K80" s="15">
        <f t="shared" si="21"/>
        <v>27.76693652140039</v>
      </c>
      <c r="L80" s="3">
        <v>18</v>
      </c>
      <c r="M80" s="19">
        <f t="shared" si="22"/>
        <v>13.771937655035558</v>
      </c>
      <c r="N80" s="19">
        <f t="shared" si="23"/>
        <v>17.779495060986513</v>
      </c>
      <c r="O80" s="3">
        <v>15</v>
      </c>
      <c r="P80" s="12">
        <f t="shared" si="24"/>
        <v>79.28589505449985</v>
      </c>
      <c r="Q80" s="21">
        <v>130</v>
      </c>
      <c r="R80" s="24">
        <f t="shared" si="25"/>
        <v>3.352857584959097</v>
      </c>
      <c r="S80" s="23">
        <f t="shared" si="26"/>
        <v>2.3000000000000003</v>
      </c>
      <c r="T80" s="10">
        <f t="shared" si="27"/>
        <v>77.69388197455342</v>
      </c>
    </row>
    <row r="81" spans="1:20" ht="15" customHeight="1">
      <c r="A81" s="9">
        <v>27</v>
      </c>
      <c r="B81" s="3">
        <v>1250</v>
      </c>
      <c r="C81" s="4">
        <f t="shared" si="14"/>
        <v>3750</v>
      </c>
      <c r="D81" s="3">
        <v>0.8</v>
      </c>
      <c r="E81" s="30">
        <f t="shared" si="15"/>
        <v>138.88888888888889</v>
      </c>
      <c r="F81" s="7">
        <f t="shared" si="16"/>
        <v>49.69890981794658</v>
      </c>
      <c r="G81" s="7">
        <f t="shared" si="17"/>
        <v>57.65073538881803</v>
      </c>
      <c r="H81" s="10">
        <f t="shared" si="18"/>
        <v>57.0163356494814</v>
      </c>
      <c r="I81" s="11">
        <f t="shared" si="19"/>
        <v>2.280653425979256</v>
      </c>
      <c r="J81" s="12">
        <f t="shared" si="20"/>
        <v>72063.41923602253</v>
      </c>
      <c r="K81" s="15">
        <f t="shared" si="21"/>
        <v>34.31591392191549</v>
      </c>
      <c r="L81" s="3">
        <v>18</v>
      </c>
      <c r="M81" s="19">
        <f t="shared" si="22"/>
        <v>15.310128971353928</v>
      </c>
      <c r="N81" s="19">
        <f t="shared" si="23"/>
        <v>19.76529151144715</v>
      </c>
      <c r="O81" s="3">
        <v>15</v>
      </c>
      <c r="P81" s="12">
        <f t="shared" si="24"/>
        <v>97.98588864188547</v>
      </c>
      <c r="Q81" s="21">
        <v>135</v>
      </c>
      <c r="R81" s="24">
        <f t="shared" si="25"/>
        <v>4.143646606071295</v>
      </c>
      <c r="S81" s="23">
        <f t="shared" si="26"/>
        <v>2.35</v>
      </c>
      <c r="T81" s="10">
        <f t="shared" si="27"/>
        <v>83.27247075740866</v>
      </c>
    </row>
    <row r="82" spans="1:20" ht="15" customHeight="1">
      <c r="A82" s="9">
        <v>28</v>
      </c>
      <c r="B82" s="3">
        <v>1500</v>
      </c>
      <c r="C82" s="4">
        <f t="shared" si="14"/>
        <v>4500</v>
      </c>
      <c r="D82" s="3">
        <v>0.8</v>
      </c>
      <c r="E82" s="30">
        <f t="shared" si="15"/>
        <v>166.66666666666666</v>
      </c>
      <c r="F82" s="7">
        <f t="shared" si="16"/>
        <v>49.23893135078872</v>
      </c>
      <c r="G82" s="7">
        <f t="shared" si="17"/>
        <v>57.11716036691491</v>
      </c>
      <c r="H82" s="10">
        <f t="shared" si="18"/>
        <v>61.10215160708729</v>
      </c>
      <c r="I82" s="11">
        <f t="shared" si="19"/>
        <v>2.444086064283492</v>
      </c>
      <c r="J82" s="12">
        <f t="shared" si="20"/>
        <v>85675.74055037236</v>
      </c>
      <c r="K82" s="15">
        <f t="shared" si="21"/>
        <v>40.797971690653505</v>
      </c>
      <c r="L82" s="3">
        <v>18</v>
      </c>
      <c r="M82" s="19">
        <f t="shared" si="22"/>
        <v>16.693613353052083</v>
      </c>
      <c r="N82" s="19">
        <f t="shared" si="23"/>
        <v>21.551362168132158</v>
      </c>
      <c r="O82" s="3">
        <v>15</v>
      </c>
      <c r="P82" s="12">
        <f t="shared" si="24"/>
        <v>116.49479946801387</v>
      </c>
      <c r="Q82" s="21">
        <v>140</v>
      </c>
      <c r="R82" s="24">
        <f t="shared" si="25"/>
        <v>4.92635508164641</v>
      </c>
      <c r="S82" s="23">
        <f t="shared" si="26"/>
        <v>2.4000000000000004</v>
      </c>
      <c r="T82" s="10">
        <f t="shared" si="27"/>
        <v>87.83050967725754</v>
      </c>
    </row>
    <row r="83" spans="1:20" ht="15" customHeight="1">
      <c r="A83" s="9">
        <v>29</v>
      </c>
      <c r="B83" s="3">
        <v>2000</v>
      </c>
      <c r="C83" s="4">
        <f t="shared" si="14"/>
        <v>6000</v>
      </c>
      <c r="D83" s="3">
        <v>0.8</v>
      </c>
      <c r="E83" s="30">
        <f t="shared" si="15"/>
        <v>222.22222222222223</v>
      </c>
      <c r="F83" s="7">
        <f t="shared" si="16"/>
        <v>48.521782096734256</v>
      </c>
      <c r="G83" s="7">
        <f t="shared" si="17"/>
        <v>56.28526723221173</v>
      </c>
      <c r="H83" s="10">
        <f t="shared" si="18"/>
        <v>68.15272855138453</v>
      </c>
      <c r="I83" s="11">
        <f t="shared" si="19"/>
        <v>2.726109142055381</v>
      </c>
      <c r="J83" s="12">
        <f t="shared" si="20"/>
        <v>112570.53446442346</v>
      </c>
      <c r="K83" s="15">
        <f t="shared" si="21"/>
        <v>53.60501641163022</v>
      </c>
      <c r="L83" s="3">
        <v>18</v>
      </c>
      <c r="M83" s="19">
        <f t="shared" si="22"/>
        <v>19.13523415313499</v>
      </c>
      <c r="N83" s="19">
        <f t="shared" si="23"/>
        <v>24.703481066957067</v>
      </c>
      <c r="O83" s="3">
        <v>15</v>
      </c>
      <c r="P83" s="12">
        <f t="shared" si="24"/>
        <v>153.06412006710295</v>
      </c>
      <c r="Q83" s="21">
        <v>145</v>
      </c>
      <c r="R83" s="24">
        <f t="shared" si="25"/>
        <v>6.472805731704348</v>
      </c>
      <c r="S83" s="23">
        <f t="shared" si="26"/>
        <v>2.45</v>
      </c>
      <c r="T83" s="10">
        <f t="shared" si="27"/>
        <v>95.02256148855204</v>
      </c>
    </row>
    <row r="84" spans="1:20" ht="15" customHeight="1">
      <c r="A84" s="9">
        <v>30</v>
      </c>
      <c r="B84" s="3">
        <v>2250</v>
      </c>
      <c r="C84" s="4">
        <f t="shared" si="14"/>
        <v>6750</v>
      </c>
      <c r="D84" s="3">
        <v>0.8</v>
      </c>
      <c r="E84" s="30">
        <f t="shared" si="15"/>
        <v>250</v>
      </c>
      <c r="F84" s="7">
        <f t="shared" si="16"/>
        <v>48.23118857636701</v>
      </c>
      <c r="G84" s="7">
        <f t="shared" si="17"/>
        <v>55.948178748585725</v>
      </c>
      <c r="H84" s="10">
        <f t="shared" si="18"/>
        <v>71.26901317392011</v>
      </c>
      <c r="I84" s="11">
        <f t="shared" si="19"/>
        <v>2.8507605269568046</v>
      </c>
      <c r="J84" s="12">
        <f t="shared" si="20"/>
        <v>125883.40218431788</v>
      </c>
      <c r="K84" s="15">
        <f t="shared" si="21"/>
        <v>59.94447723062756</v>
      </c>
      <c r="L84" s="3">
        <v>18</v>
      </c>
      <c r="M84" s="19">
        <f t="shared" si="22"/>
        <v>20.235113878786976</v>
      </c>
      <c r="N84" s="19">
        <f t="shared" si="23"/>
        <v>26.12341968705084</v>
      </c>
      <c r="O84" s="3">
        <v>15</v>
      </c>
      <c r="P84" s="12">
        <f t="shared" si="24"/>
        <v>171.16585861538513</v>
      </c>
      <c r="Q84" s="21">
        <v>150</v>
      </c>
      <c r="R84" s="24">
        <f t="shared" si="25"/>
        <v>7.238295625598277</v>
      </c>
      <c r="S84" s="23">
        <f t="shared" si="26"/>
        <v>2.5</v>
      </c>
      <c r="T84" s="10">
        <f t="shared" si="27"/>
        <v>97.96713737996166</v>
      </c>
    </row>
    <row r="85" spans="1:20" ht="15" customHeight="1">
      <c r="A85" s="9">
        <v>31</v>
      </c>
      <c r="B85" s="3">
        <v>2500</v>
      </c>
      <c r="C85" s="4">
        <f t="shared" si="14"/>
        <v>7500</v>
      </c>
      <c r="D85" s="3">
        <v>0.8</v>
      </c>
      <c r="E85" s="30">
        <f t="shared" si="15"/>
        <v>277.77777777777777</v>
      </c>
      <c r="F85" s="7">
        <f t="shared" si="16"/>
        <v>47.972718819339086</v>
      </c>
      <c r="G85" s="7">
        <f t="shared" si="17"/>
        <v>55.64835383043334</v>
      </c>
      <c r="H85" s="10">
        <f t="shared" si="18"/>
        <v>74.17717489338517</v>
      </c>
      <c r="I85" s="11">
        <f t="shared" si="19"/>
        <v>2.9670869957354067</v>
      </c>
      <c r="J85" s="12">
        <f t="shared" si="20"/>
        <v>139120.88457608334</v>
      </c>
      <c r="K85" s="16">
        <f t="shared" si="21"/>
        <v>66.2480402743254</v>
      </c>
      <c r="L85" s="3">
        <v>18</v>
      </c>
      <c r="M85" s="19">
        <f t="shared" si="22"/>
        <v>21.272453457152743</v>
      </c>
      <c r="N85" s="19">
        <f t="shared" si="23"/>
        <v>27.462619324174987</v>
      </c>
      <c r="O85" s="3">
        <v>15</v>
      </c>
      <c r="P85" s="12">
        <f t="shared" si="24"/>
        <v>189.16509441753635</v>
      </c>
      <c r="Q85" s="21">
        <v>155</v>
      </c>
      <c r="R85" s="24">
        <f t="shared" si="25"/>
        <v>7.999450863124791</v>
      </c>
      <c r="S85" s="23">
        <f t="shared" si="26"/>
        <v>2.55</v>
      </c>
      <c r="T85" s="10">
        <f t="shared" si="27"/>
        <v>100.6011502714073</v>
      </c>
    </row>
    <row r="86" spans="1:20" ht="15" customHeight="1">
      <c r="A86" s="9">
        <v>32</v>
      </c>
      <c r="B86" s="3">
        <v>2750</v>
      </c>
      <c r="C86" s="4">
        <f t="shared" si="14"/>
        <v>8250</v>
      </c>
      <c r="D86" s="3">
        <v>0.8</v>
      </c>
      <c r="E86" s="30">
        <f t="shared" si="15"/>
        <v>305.55555555555554</v>
      </c>
      <c r="F86" s="7">
        <f t="shared" si="16"/>
        <v>47.74009793012482</v>
      </c>
      <c r="G86" s="7">
        <f t="shared" si="17"/>
        <v>55.378513598944785</v>
      </c>
      <c r="H86" s="10">
        <f t="shared" si="18"/>
        <v>76.9100249221109</v>
      </c>
      <c r="I86" s="11">
        <f t="shared" si="19"/>
        <v>3.0764009968844364</v>
      </c>
      <c r="J86" s="12">
        <f t="shared" si="20"/>
        <v>152290.91239709815</v>
      </c>
      <c r="K86" s="16">
        <f t="shared" si="21"/>
        <v>72.51948209385625</v>
      </c>
      <c r="L86" s="3">
        <v>18</v>
      </c>
      <c r="M86" s="19">
        <f t="shared" si="22"/>
        <v>22.256579018298005</v>
      </c>
      <c r="N86" s="19">
        <f t="shared" si="23"/>
        <v>28.733119960472532</v>
      </c>
      <c r="O86" s="3">
        <v>15</v>
      </c>
      <c r="P86" s="12">
        <f t="shared" si="24"/>
        <v>207.07261106275564</v>
      </c>
      <c r="Q86" s="21">
        <v>160</v>
      </c>
      <c r="R86" s="24">
        <f t="shared" si="25"/>
        <v>8.756727462833144</v>
      </c>
      <c r="S86" s="23">
        <f t="shared" si="26"/>
        <v>2.6</v>
      </c>
      <c r="T86" s="10">
        <f t="shared" si="27"/>
        <v>102.98390476651542</v>
      </c>
    </row>
    <row r="87" spans="1:20" ht="15" customHeight="1">
      <c r="A87" s="9">
        <v>33</v>
      </c>
      <c r="B87" s="3">
        <v>3000</v>
      </c>
      <c r="C87" s="4">
        <f t="shared" si="14"/>
        <v>9000</v>
      </c>
      <c r="D87" s="3">
        <v>0.8</v>
      </c>
      <c r="E87" s="30">
        <f t="shared" si="15"/>
        <v>333.3333333333333</v>
      </c>
      <c r="F87" s="7">
        <f t="shared" si="16"/>
        <v>47.52871677284054</v>
      </c>
      <c r="G87" s="7">
        <f t="shared" si="17"/>
        <v>55.13331145649502</v>
      </c>
      <c r="H87" s="10">
        <f t="shared" si="18"/>
        <v>79.49274421956429</v>
      </c>
      <c r="I87" s="11">
        <f t="shared" si="19"/>
        <v>3.1797097687825713</v>
      </c>
      <c r="J87" s="12">
        <f t="shared" si="20"/>
        <v>165399.93436948507</v>
      </c>
      <c r="K87" s="16">
        <f t="shared" si="21"/>
        <v>78.7618735092786</v>
      </c>
      <c r="L87" s="3">
        <v>18</v>
      </c>
      <c r="M87" s="19">
        <f t="shared" si="22"/>
        <v>23.194717284808085</v>
      </c>
      <c r="N87" s="19">
        <f t="shared" si="23"/>
        <v>29.944251254683675</v>
      </c>
      <c r="O87" s="3">
        <v>15</v>
      </c>
      <c r="P87" s="12">
        <f t="shared" si="24"/>
        <v>224.89717699104358</v>
      </c>
      <c r="Q87" s="21">
        <v>165</v>
      </c>
      <c r="R87" s="24">
        <f t="shared" si="25"/>
        <v>9.51049622624539</v>
      </c>
      <c r="S87" s="23">
        <f t="shared" si="26"/>
        <v>2.6500000000000004</v>
      </c>
      <c r="T87" s="10">
        <f t="shared" si="27"/>
        <v>105.15918919125616</v>
      </c>
    </row>
    <row r="88" spans="1:20" ht="15" customHeight="1">
      <c r="A88" s="9">
        <v>34</v>
      </c>
      <c r="B88" s="3">
        <v>3500</v>
      </c>
      <c r="C88" s="4">
        <f t="shared" si="14"/>
        <v>10500</v>
      </c>
      <c r="D88" s="3">
        <v>0.8</v>
      </c>
      <c r="E88" s="30">
        <f t="shared" si="15"/>
        <v>388.8888888888889</v>
      </c>
      <c r="F88" s="7">
        <f t="shared" si="16"/>
        <v>47.15652592924079</v>
      </c>
      <c r="G88" s="7">
        <f t="shared" si="17"/>
        <v>54.701570077919314</v>
      </c>
      <c r="H88" s="10">
        <f t="shared" si="18"/>
        <v>84.28309810066905</v>
      </c>
      <c r="I88" s="11">
        <f t="shared" si="19"/>
        <v>3.371323924026762</v>
      </c>
      <c r="J88" s="12">
        <f t="shared" si="20"/>
        <v>191455.4952727176</v>
      </c>
      <c r="K88" s="16">
        <f t="shared" si="21"/>
        <v>91.16928346319887</v>
      </c>
      <c r="L88" s="3">
        <v>18</v>
      </c>
      <c r="M88" s="19">
        <f t="shared" si="22"/>
        <v>24.954871336328925</v>
      </c>
      <c r="N88" s="19">
        <f t="shared" si="23"/>
        <v>32.21660036411692</v>
      </c>
      <c r="O88" s="3">
        <v>15</v>
      </c>
      <c r="P88" s="12">
        <f t="shared" si="24"/>
        <v>260.3253778207066</v>
      </c>
      <c r="Q88" s="21">
        <v>170</v>
      </c>
      <c r="R88" s="24">
        <f t="shared" si="25"/>
        <v>11.008690978181262</v>
      </c>
      <c r="S88" s="23">
        <f t="shared" si="26"/>
        <v>2.7</v>
      </c>
      <c r="T88" s="10">
        <f t="shared" si="27"/>
        <v>109.01295618693763</v>
      </c>
    </row>
    <row r="89" spans="1:20" ht="15" customHeight="1">
      <c r="A89" s="9">
        <v>35</v>
      </c>
      <c r="B89" s="3">
        <v>4000</v>
      </c>
      <c r="C89" s="4">
        <f t="shared" si="14"/>
        <v>12000</v>
      </c>
      <c r="D89" s="3">
        <v>0.8</v>
      </c>
      <c r="E89" s="30">
        <f t="shared" si="15"/>
        <v>444.44444444444446</v>
      </c>
      <c r="F89" s="7">
        <f t="shared" si="16"/>
        <v>46.8364762459904</v>
      </c>
      <c r="G89" s="7">
        <f t="shared" si="17"/>
        <v>54.33031244534886</v>
      </c>
      <c r="H89" s="10">
        <f t="shared" si="18"/>
        <v>88.66541154619861</v>
      </c>
      <c r="I89" s="11">
        <f t="shared" si="19"/>
        <v>3.5466164618479445</v>
      </c>
      <c r="J89" s="12">
        <f t="shared" si="20"/>
        <v>217321.24978139543</v>
      </c>
      <c r="K89" s="16">
        <f t="shared" si="21"/>
        <v>103.48630941971211</v>
      </c>
      <c r="L89" s="3">
        <v>18</v>
      </c>
      <c r="M89" s="19">
        <f t="shared" si="22"/>
        <v>26.58719457399101</v>
      </c>
      <c r="N89" s="19">
        <f t="shared" si="23"/>
        <v>34.323920602481124</v>
      </c>
      <c r="O89" s="3">
        <v>15</v>
      </c>
      <c r="P89" s="12">
        <f t="shared" si="24"/>
        <v>295.49549558357205</v>
      </c>
      <c r="Q89" s="21">
        <v>175</v>
      </c>
      <c r="R89" s="24">
        <f t="shared" si="25"/>
        <v>12.495971862430236</v>
      </c>
      <c r="S89" s="23">
        <f t="shared" si="26"/>
        <v>2.75</v>
      </c>
      <c r="T89" s="10">
        <f t="shared" si="27"/>
        <v>112.3512410025507</v>
      </c>
    </row>
    <row r="90" spans="1:20" ht="15" customHeight="1">
      <c r="A90" s="9">
        <v>36</v>
      </c>
      <c r="B90" s="3">
        <v>4500</v>
      </c>
      <c r="C90" s="4">
        <f t="shared" si="14"/>
        <v>13500</v>
      </c>
      <c r="D90" s="3">
        <v>0.8</v>
      </c>
      <c r="E90" s="30">
        <f t="shared" si="15"/>
        <v>500</v>
      </c>
      <c r="F90" s="7">
        <f t="shared" si="16"/>
        <v>46.55597590313849</v>
      </c>
      <c r="G90" s="7">
        <f t="shared" si="17"/>
        <v>54.004932047640644</v>
      </c>
      <c r="H90" s="10">
        <f t="shared" si="18"/>
        <v>92.71963893261761</v>
      </c>
      <c r="I90" s="11">
        <f t="shared" si="19"/>
        <v>3.7087855573047044</v>
      </c>
      <c r="J90" s="12">
        <f t="shared" si="20"/>
        <v>243022.1942143829</v>
      </c>
      <c r="K90" s="16">
        <f t="shared" si="21"/>
        <v>115.72485438780139</v>
      </c>
      <c r="L90" s="3">
        <v>18</v>
      </c>
      <c r="M90" s="19">
        <f t="shared" si="22"/>
        <v>28.115407714205247</v>
      </c>
      <c r="N90" s="19">
        <f t="shared" si="23"/>
        <v>36.29683528298282</v>
      </c>
      <c r="O90" s="3">
        <v>15</v>
      </c>
      <c r="P90" s="12">
        <f t="shared" si="24"/>
        <v>330.44151821058546</v>
      </c>
      <c r="Q90" s="21">
        <v>180</v>
      </c>
      <c r="R90" s="24">
        <f t="shared" si="25"/>
        <v>13.973776167327017</v>
      </c>
      <c r="S90" s="23">
        <f t="shared" si="26"/>
        <v>2.8000000000000003</v>
      </c>
      <c r="T90" s="10">
        <f t="shared" si="27"/>
        <v>115.29581689396028</v>
      </c>
    </row>
    <row r="91" spans="1:20" ht="15" customHeight="1">
      <c r="A91" s="9">
        <v>37</v>
      </c>
      <c r="B91" s="3">
        <v>5000</v>
      </c>
      <c r="C91" s="4">
        <f t="shared" si="14"/>
        <v>15000</v>
      </c>
      <c r="D91" s="3">
        <v>0.8</v>
      </c>
      <c r="E91" s="30">
        <f t="shared" si="15"/>
        <v>555.5555555555555</v>
      </c>
      <c r="F91" s="7">
        <f t="shared" si="16"/>
        <v>46.306483569752736</v>
      </c>
      <c r="G91" s="7">
        <f t="shared" si="17"/>
        <v>53.71552094091317</v>
      </c>
      <c r="H91" s="10">
        <f t="shared" si="18"/>
        <v>96.50310235631396</v>
      </c>
      <c r="I91" s="11">
        <f t="shared" si="19"/>
        <v>3.8601240942525585</v>
      </c>
      <c r="J91" s="12">
        <f t="shared" si="20"/>
        <v>268577.6047045659</v>
      </c>
      <c r="K91" s="16">
        <f t="shared" si="21"/>
        <v>127.89409747836471</v>
      </c>
      <c r="L91" s="3">
        <v>18</v>
      </c>
      <c r="M91" s="19">
        <f t="shared" si="22"/>
        <v>29.556725285163395</v>
      </c>
      <c r="N91" s="19">
        <f t="shared" si="23"/>
        <v>38.15756826595516</v>
      </c>
      <c r="O91" s="3">
        <v>15</v>
      </c>
      <c r="P91" s="12">
        <f t="shared" si="24"/>
        <v>365.18965579600035</v>
      </c>
      <c r="Q91" s="21">
        <v>185</v>
      </c>
      <c r="R91" s="24">
        <f t="shared" si="25"/>
        <v>15.443212270512536</v>
      </c>
      <c r="S91" s="23">
        <f t="shared" si="26"/>
        <v>2.8500000000000005</v>
      </c>
      <c r="T91" s="10">
        <f t="shared" si="27"/>
        <v>117.92982978540596</v>
      </c>
    </row>
    <row r="92" spans="1:20" ht="15" customHeight="1">
      <c r="A92" s="9">
        <v>38</v>
      </c>
      <c r="B92" s="3">
        <v>5500</v>
      </c>
      <c r="C92" s="4">
        <f t="shared" si="14"/>
        <v>16500</v>
      </c>
      <c r="D92" s="3">
        <v>0.8</v>
      </c>
      <c r="E92" s="30">
        <f t="shared" si="15"/>
        <v>611.1111111111111</v>
      </c>
      <c r="F92" s="7">
        <f t="shared" si="16"/>
        <v>46.08194229609778</v>
      </c>
      <c r="G92" s="7">
        <f t="shared" si="17"/>
        <v>53.45505306347342</v>
      </c>
      <c r="H92" s="10">
        <f t="shared" si="18"/>
        <v>100.05848858429619</v>
      </c>
      <c r="I92" s="11">
        <f t="shared" si="19"/>
        <v>4.002339543371847</v>
      </c>
      <c r="J92" s="12">
        <f t="shared" si="20"/>
        <v>294002.7918491038</v>
      </c>
      <c r="K92" s="16">
        <f t="shared" si="21"/>
        <v>140.0013294519542</v>
      </c>
      <c r="L92" s="3">
        <v>18</v>
      </c>
      <c r="M92" s="19">
        <f t="shared" si="22"/>
        <v>30.92410535326253</v>
      </c>
      <c r="N92" s="19">
        <f t="shared" si="23"/>
        <v>39.92284834318314</v>
      </c>
      <c r="O92" s="3">
        <v>15</v>
      </c>
      <c r="P92" s="12">
        <f t="shared" si="24"/>
        <v>399.7607264259441</v>
      </c>
      <c r="Q92" s="21">
        <v>190</v>
      </c>
      <c r="R92" s="24">
        <f t="shared" si="25"/>
        <v>16.905160531323467</v>
      </c>
      <c r="S92" s="23">
        <f t="shared" si="26"/>
        <v>2.9000000000000004</v>
      </c>
      <c r="T92" s="10">
        <f t="shared" si="27"/>
        <v>120.31258428051405</v>
      </c>
    </row>
    <row r="93" spans="1:20" ht="15" customHeight="1">
      <c r="A93" s="9">
        <v>39</v>
      </c>
      <c r="B93" s="3">
        <v>6000</v>
      </c>
      <c r="C93" s="4">
        <f t="shared" si="14"/>
        <v>18000</v>
      </c>
      <c r="D93" s="3">
        <v>0.8</v>
      </c>
      <c r="E93" s="30">
        <f t="shared" si="15"/>
        <v>666.6666666666666</v>
      </c>
      <c r="F93" s="7">
        <f t="shared" si="16"/>
        <v>45.87790303529217</v>
      </c>
      <c r="G93" s="7">
        <f t="shared" si="17"/>
        <v>53.21836752093891</v>
      </c>
      <c r="H93" s="10">
        <f t="shared" si="18"/>
        <v>103.41855756883234</v>
      </c>
      <c r="I93" s="11">
        <f t="shared" si="19"/>
        <v>4.1367423027532935</v>
      </c>
      <c r="J93" s="12">
        <f t="shared" si="20"/>
        <v>319310.20512563345</v>
      </c>
      <c r="K93" s="16">
        <f t="shared" si="21"/>
        <v>152.05247863125402</v>
      </c>
      <c r="L93" s="3">
        <v>18</v>
      </c>
      <c r="M93" s="19">
        <f t="shared" si="22"/>
        <v>32.227588991320054</v>
      </c>
      <c r="N93" s="19">
        <f t="shared" si="23"/>
        <v>41.60563848393335</v>
      </c>
      <c r="O93" s="3">
        <v>15</v>
      </c>
      <c r="P93" s="12">
        <f t="shared" si="24"/>
        <v>434.17165787240316</v>
      </c>
      <c r="Q93" s="21">
        <v>195</v>
      </c>
      <c r="R93" s="24">
        <f t="shared" si="25"/>
        <v>18.360336794723924</v>
      </c>
      <c r="S93" s="23">
        <f t="shared" si="26"/>
        <v>2.95</v>
      </c>
      <c r="T93" s="10">
        <f t="shared" si="27"/>
        <v>122.48786870525478</v>
      </c>
    </row>
    <row r="94" spans="1:20" ht="15" customHeight="1">
      <c r="A94" s="9">
        <v>40</v>
      </c>
      <c r="B94" s="3">
        <v>6500</v>
      </c>
      <c r="C94" s="4">
        <f t="shared" si="14"/>
        <v>19500</v>
      </c>
      <c r="D94" s="3">
        <v>0.8</v>
      </c>
      <c r="E94" s="30">
        <f t="shared" si="15"/>
        <v>722.2222222222222</v>
      </c>
      <c r="F94" s="7">
        <f t="shared" si="16"/>
        <v>45.69100300379577</v>
      </c>
      <c r="G94" s="7">
        <f t="shared" si="17"/>
        <v>53.00156348440309</v>
      </c>
      <c r="H94" s="10">
        <f t="shared" si="18"/>
        <v>106.60907414177238</v>
      </c>
      <c r="I94" s="11">
        <f t="shared" si="19"/>
        <v>4.2643629656708955</v>
      </c>
      <c r="J94" s="12">
        <f t="shared" si="20"/>
        <v>344510.1626486201</v>
      </c>
      <c r="K94" s="16">
        <f t="shared" si="21"/>
        <v>164.0524584041048</v>
      </c>
      <c r="L94" s="3">
        <v>18</v>
      </c>
      <c r="M94" s="19">
        <f t="shared" si="22"/>
        <v>33.475142600203974</v>
      </c>
      <c r="N94" s="19">
        <f t="shared" si="23"/>
        <v>43.21622326750281</v>
      </c>
      <c r="O94" s="3">
        <v>15</v>
      </c>
      <c r="P94" s="12">
        <f t="shared" si="24"/>
        <v>468.43647985566685</v>
      </c>
      <c r="Q94" s="21">
        <v>200</v>
      </c>
      <c r="R94" s="24">
        <f t="shared" si="25"/>
        <v>19.809334352295654</v>
      </c>
      <c r="S94" s="23">
        <f t="shared" si="26"/>
        <v>3.0000000000000004</v>
      </c>
      <c r="T94" s="10">
        <f t="shared" si="27"/>
        <v>124.4889363970932</v>
      </c>
    </row>
    <row r="95" spans="1:20" ht="15" customHeight="1">
      <c r="A95" s="9">
        <v>41</v>
      </c>
      <c r="B95" s="3">
        <v>7000</v>
      </c>
      <c r="C95" s="4">
        <f t="shared" si="14"/>
        <v>21000</v>
      </c>
      <c r="D95" s="3">
        <v>0.8</v>
      </c>
      <c r="E95" s="30">
        <f t="shared" si="15"/>
        <v>777.7777777777778</v>
      </c>
      <c r="F95" s="7">
        <f t="shared" si="16"/>
        <v>45.518639487006176</v>
      </c>
      <c r="G95" s="7">
        <f t="shared" si="17"/>
        <v>52.80162180492716</v>
      </c>
      <c r="H95" s="10">
        <f t="shared" si="18"/>
        <v>109.65071741551911</v>
      </c>
      <c r="I95" s="11">
        <f t="shared" si="19"/>
        <v>4.386028696620764</v>
      </c>
      <c r="J95" s="12">
        <f t="shared" si="20"/>
        <v>369611.3526344901</v>
      </c>
      <c r="K95" s="16">
        <f t="shared" si="21"/>
        <v>176.00540601642388</v>
      </c>
      <c r="L95" s="3">
        <v>18</v>
      </c>
      <c r="M95" s="19">
        <f t="shared" si="22"/>
        <v>34.67321144221212</v>
      </c>
      <c r="N95" s="19">
        <f t="shared" si="23"/>
        <v>44.76292349173866</v>
      </c>
      <c r="O95" s="3">
        <v>15</v>
      </c>
      <c r="P95" s="12">
        <f t="shared" si="24"/>
        <v>502.56700589521967</v>
      </c>
      <c r="Q95" s="21">
        <v>205</v>
      </c>
      <c r="R95" s="24">
        <f t="shared" si="25"/>
        <v>21.25265277648318</v>
      </c>
      <c r="S95" s="23">
        <f t="shared" si="26"/>
        <v>3.0500000000000007</v>
      </c>
      <c r="T95" s="10">
        <f t="shared" si="27"/>
        <v>126.34163570093625</v>
      </c>
    </row>
    <row r="96" spans="1:20" ht="15" customHeight="1">
      <c r="A96" s="9">
        <v>42</v>
      </c>
      <c r="B96" s="3">
        <v>7500</v>
      </c>
      <c r="C96" s="4">
        <f t="shared" si="14"/>
        <v>22500</v>
      </c>
      <c r="D96" s="3">
        <v>0.8</v>
      </c>
      <c r="E96" s="30">
        <f t="shared" si="15"/>
        <v>833.3333333333334</v>
      </c>
      <c r="F96" s="7">
        <f t="shared" si="16"/>
        <v>45.358757391582046</v>
      </c>
      <c r="G96" s="7">
        <f t="shared" si="17"/>
        <v>52.61615857423517</v>
      </c>
      <c r="H96" s="10">
        <f t="shared" si="18"/>
        <v>112.56037131691707</v>
      </c>
      <c r="I96" s="11">
        <f t="shared" si="19"/>
        <v>4.502414852676683</v>
      </c>
      <c r="J96" s="12">
        <f t="shared" si="20"/>
        <v>394621.1893067638</v>
      </c>
      <c r="K96" s="16">
        <f t="shared" si="21"/>
        <v>187.91485205083993</v>
      </c>
      <c r="L96" s="3">
        <v>18</v>
      </c>
      <c r="M96" s="19">
        <f t="shared" si="22"/>
        <v>35.82709682921685</v>
      </c>
      <c r="N96" s="19">
        <f t="shared" si="23"/>
        <v>46.252583120839134</v>
      </c>
      <c r="O96" s="3">
        <v>15</v>
      </c>
      <c r="P96" s="12">
        <f t="shared" si="24"/>
        <v>536.5733172401601</v>
      </c>
      <c r="Q96" s="21">
        <v>210</v>
      </c>
      <c r="R96" s="24">
        <f t="shared" si="25"/>
        <v>22.69071838513892</v>
      </c>
      <c r="S96" s="23">
        <f t="shared" si="26"/>
        <v>3.1</v>
      </c>
      <c r="T96" s="10">
        <f t="shared" si="27"/>
        <v>128.06645748811005</v>
      </c>
    </row>
    <row r="97" spans="1:20" ht="15" customHeight="1">
      <c r="A97" s="9">
        <v>43</v>
      </c>
      <c r="B97" s="3">
        <v>8000</v>
      </c>
      <c r="C97" s="4">
        <f t="shared" si="14"/>
        <v>24000</v>
      </c>
      <c r="D97" s="3">
        <v>0.8</v>
      </c>
      <c r="E97" s="30">
        <f t="shared" si="15"/>
        <v>888.8888888888889</v>
      </c>
      <c r="F97" s="7">
        <f t="shared" si="16"/>
        <v>45.20970608144389</v>
      </c>
      <c r="G97" s="7">
        <f t="shared" si="17"/>
        <v>52.44325905447491</v>
      </c>
      <c r="H97" s="10">
        <f t="shared" si="18"/>
        <v>115.35202436875946</v>
      </c>
      <c r="I97" s="11">
        <f t="shared" si="19"/>
        <v>4.614080974750379</v>
      </c>
      <c r="J97" s="12">
        <f t="shared" si="20"/>
        <v>419546.0724357993</v>
      </c>
      <c r="K97" s="16">
        <f t="shared" si="21"/>
        <v>199.78384401704727</v>
      </c>
      <c r="L97" s="3">
        <v>18</v>
      </c>
      <c r="M97" s="19">
        <f t="shared" si="22"/>
        <v>36.94122108244212</v>
      </c>
      <c r="N97" s="19">
        <f t="shared" si="23"/>
        <v>47.690911346954884</v>
      </c>
      <c r="O97" s="3">
        <v>15</v>
      </c>
      <c r="P97" s="12">
        <f t="shared" si="24"/>
        <v>570.4641157699202</v>
      </c>
      <c r="Q97" s="21">
        <v>215</v>
      </c>
      <c r="R97" s="24">
        <f t="shared" si="25"/>
        <v>24.123899165058457</v>
      </c>
      <c r="S97" s="23">
        <f t="shared" si="26"/>
        <v>3.15</v>
      </c>
      <c r="T97" s="10">
        <f t="shared" si="27"/>
        <v>129.67992051654932</v>
      </c>
    </row>
    <row r="98" spans="1:20" ht="15" customHeight="1">
      <c r="A98" s="9">
        <v>44</v>
      </c>
      <c r="B98" s="3">
        <v>8500</v>
      </c>
      <c r="C98" s="4">
        <f t="shared" si="14"/>
        <v>25500</v>
      </c>
      <c r="D98" s="3">
        <v>0.8</v>
      </c>
      <c r="E98" s="30">
        <f t="shared" si="15"/>
        <v>944.4444444444445</v>
      </c>
      <c r="F98" s="7">
        <f t="shared" si="16"/>
        <v>45.07014006360656</v>
      </c>
      <c r="G98" s="7">
        <f t="shared" si="17"/>
        <v>52.2813624737836</v>
      </c>
      <c r="H98" s="10">
        <f t="shared" si="18"/>
        <v>118.03741384591014</v>
      </c>
      <c r="I98" s="11">
        <f t="shared" si="19"/>
        <v>4.721496553836405</v>
      </c>
      <c r="J98" s="12">
        <f t="shared" si="20"/>
        <v>444391.58102716063</v>
      </c>
      <c r="K98" s="16">
        <f t="shared" si="21"/>
        <v>211.6150385843622</v>
      </c>
      <c r="L98" s="3">
        <v>18</v>
      </c>
      <c r="M98" s="19">
        <f t="shared" si="22"/>
        <v>38.0193185374748</v>
      </c>
      <c r="N98" s="19">
        <f t="shared" si="23"/>
        <v>49.082729176598285</v>
      </c>
      <c r="O98" s="3">
        <v>15</v>
      </c>
      <c r="P98" s="12">
        <f t="shared" si="24"/>
        <v>604.2469873557192</v>
      </c>
      <c r="Q98" s="21">
        <v>220</v>
      </c>
      <c r="R98" s="24">
        <f t="shared" si="25"/>
        <v>25.552515909061736</v>
      </c>
      <c r="S98" s="23">
        <f t="shared" si="26"/>
        <v>3.2</v>
      </c>
      <c r="T98" s="10">
        <f t="shared" si="27"/>
        <v>131.1955360619602</v>
      </c>
    </row>
    <row r="99" spans="1:20" ht="15" customHeight="1">
      <c r="A99" s="9">
        <v>45</v>
      </c>
      <c r="B99" s="3">
        <v>9000</v>
      </c>
      <c r="C99" s="4">
        <f t="shared" si="14"/>
        <v>27000</v>
      </c>
      <c r="D99" s="3">
        <v>0.8</v>
      </c>
      <c r="E99" s="30">
        <f t="shared" si="15"/>
        <v>1000</v>
      </c>
      <c r="F99" s="7">
        <f t="shared" si="16"/>
        <v>44.9389483500238</v>
      </c>
      <c r="G99" s="7">
        <f t="shared" si="17"/>
        <v>52.1291800860276</v>
      </c>
      <c r="H99" s="10">
        <f t="shared" si="18"/>
        <v>120.62649756094706</v>
      </c>
      <c r="I99" s="11">
        <f t="shared" si="19"/>
        <v>4.825059902437882</v>
      </c>
      <c r="J99" s="12">
        <f t="shared" si="20"/>
        <v>469162.62077424844</v>
      </c>
      <c r="K99" s="16">
        <f t="shared" si="21"/>
        <v>223.41077179726116</v>
      </c>
      <c r="L99" s="3">
        <v>18</v>
      </c>
      <c r="M99" s="19">
        <f t="shared" si="22"/>
        <v>39.06457634343586</v>
      </c>
      <c r="N99" s="19">
        <f t="shared" si="23"/>
        <v>50.43215120159177</v>
      </c>
      <c r="O99" s="3">
        <v>15</v>
      </c>
      <c r="P99" s="12">
        <f t="shared" si="24"/>
        <v>637.9286023544781</v>
      </c>
      <c r="Q99" s="21">
        <v>225</v>
      </c>
      <c r="R99" s="24">
        <f t="shared" si="25"/>
        <v>26.976850694519282</v>
      </c>
      <c r="S99" s="23">
        <f t="shared" si="26"/>
        <v>3.25</v>
      </c>
      <c r="T99" s="10">
        <f t="shared" si="27"/>
        <v>132.62449640795893</v>
      </c>
    </row>
    <row r="100" spans="1:20" ht="15" customHeight="1">
      <c r="A100" s="9">
        <v>46</v>
      </c>
      <c r="B100" s="3">
        <v>9500</v>
      </c>
      <c r="C100" s="4">
        <f t="shared" si="14"/>
        <v>28500</v>
      </c>
      <c r="D100" s="3">
        <v>0.8</v>
      </c>
      <c r="E100" s="30">
        <f t="shared" si="15"/>
        <v>1055.5555555555557</v>
      </c>
      <c r="F100" s="7">
        <f t="shared" si="16"/>
        <v>44.81520311047373</v>
      </c>
      <c r="G100" s="7">
        <f t="shared" si="17"/>
        <v>51.98563560814952</v>
      </c>
      <c r="H100" s="10">
        <f t="shared" si="18"/>
        <v>123.12780633355669</v>
      </c>
      <c r="I100" s="11">
        <f t="shared" si="19"/>
        <v>4.9251122533422675</v>
      </c>
      <c r="J100" s="12">
        <f t="shared" si="20"/>
        <v>493863.53827742045</v>
      </c>
      <c r="K100" s="16">
        <f t="shared" si="21"/>
        <v>235.17311346543832</v>
      </c>
      <c r="L100" s="3">
        <v>18</v>
      </c>
      <c r="M100" s="19">
        <f t="shared" si="22"/>
        <v>40.079740290139505</v>
      </c>
      <c r="N100" s="19">
        <f t="shared" si="23"/>
        <v>51.74272222134291</v>
      </c>
      <c r="O100" s="3">
        <v>15</v>
      </c>
      <c r="P100" s="12">
        <f t="shared" si="24"/>
        <v>671.5148709145515</v>
      </c>
      <c r="Q100" s="21">
        <v>230</v>
      </c>
      <c r="R100" s="24">
        <f t="shared" si="25"/>
        <v>28.397153450951674</v>
      </c>
      <c r="S100" s="23">
        <f t="shared" si="26"/>
        <v>3.3000000000000003</v>
      </c>
      <c r="T100" s="10">
        <f t="shared" si="27"/>
        <v>133.9761769397158</v>
      </c>
    </row>
    <row r="101" spans="1:20" ht="15" customHeight="1">
      <c r="A101" s="9">
        <v>47</v>
      </c>
      <c r="B101" s="3">
        <v>10000</v>
      </c>
      <c r="C101" s="4">
        <f t="shared" si="14"/>
        <v>30000</v>
      </c>
      <c r="D101" s="3">
        <v>0.8</v>
      </c>
      <c r="E101" s="30">
        <f t="shared" si="15"/>
        <v>1111.111111111111</v>
      </c>
      <c r="F101" s="7">
        <f t="shared" si="16"/>
        <v>44.698121627648135</v>
      </c>
      <c r="G101" s="7">
        <f t="shared" si="17"/>
        <v>51.849821088071835</v>
      </c>
      <c r="H101" s="10">
        <f t="shared" si="18"/>
        <v>125.54871195591576</v>
      </c>
      <c r="I101" s="11">
        <f t="shared" si="19"/>
        <v>5.021948478236631</v>
      </c>
      <c r="J101" s="12">
        <f t="shared" si="20"/>
        <v>518498.21088071837</v>
      </c>
      <c r="K101" s="16">
        <f t="shared" si="21"/>
        <v>246.9039099431992</v>
      </c>
      <c r="L101" s="3">
        <v>18</v>
      </c>
      <c r="M101" s="19">
        <f t="shared" si="22"/>
        <v>41.067195720617484</v>
      </c>
      <c r="N101" s="19">
        <f t="shared" si="23"/>
        <v>53.01752170046401</v>
      </c>
      <c r="O101" s="3">
        <v>15</v>
      </c>
      <c r="P101" s="12">
        <f t="shared" si="24"/>
        <v>705.0110651282926</v>
      </c>
      <c r="Q101" s="21">
        <v>235</v>
      </c>
      <c r="R101" s="24">
        <f t="shared" si="25"/>
        <v>29.813647125641303</v>
      </c>
      <c r="S101" s="23">
        <f t="shared" si="26"/>
        <v>3.35</v>
      </c>
      <c r="T101" s="10">
        <f t="shared" si="27"/>
        <v>135.25850929940458</v>
      </c>
    </row>
    <row r="102" spans="2:18" ht="15" customHeight="1">
      <c r="B102" s="71" t="s">
        <v>30</v>
      </c>
      <c r="C102" s="72"/>
      <c r="D102" s="72"/>
      <c r="E102" s="72"/>
      <c r="F102" s="73"/>
      <c r="G102" s="73"/>
      <c r="H102" s="26"/>
      <c r="I102" s="26"/>
      <c r="J102" s="26"/>
      <c r="K102" s="26"/>
      <c r="L102" s="26"/>
      <c r="M102" s="26"/>
      <c r="N102" s="26"/>
      <c r="O102" s="26"/>
      <c r="P102" s="25"/>
      <c r="Q102" s="25"/>
      <c r="R102" s="25"/>
    </row>
    <row r="103" spans="1:20" ht="51.75" customHeight="1">
      <c r="A103" s="9" t="s">
        <v>5</v>
      </c>
      <c r="B103" s="2" t="s">
        <v>12</v>
      </c>
      <c r="C103" s="4" t="s">
        <v>6</v>
      </c>
      <c r="D103" s="3" t="s">
        <v>9</v>
      </c>
      <c r="E103" s="4" t="s">
        <v>7</v>
      </c>
      <c r="F103" s="5" t="s">
        <v>2</v>
      </c>
      <c r="G103" s="5" t="s">
        <v>2</v>
      </c>
      <c r="H103" s="8" t="s">
        <v>25</v>
      </c>
      <c r="I103" s="8" t="s">
        <v>25</v>
      </c>
      <c r="J103" s="4" t="s">
        <v>2</v>
      </c>
      <c r="K103" s="13" t="s">
        <v>11</v>
      </c>
      <c r="L103" s="2" t="s">
        <v>13</v>
      </c>
      <c r="M103" s="17" t="s">
        <v>15</v>
      </c>
      <c r="N103" s="17" t="s">
        <v>24</v>
      </c>
      <c r="O103" s="2" t="s">
        <v>16</v>
      </c>
      <c r="P103" s="20" t="s">
        <v>17</v>
      </c>
      <c r="Q103" s="2" t="s">
        <v>21</v>
      </c>
      <c r="R103" s="22" t="s">
        <v>19</v>
      </c>
      <c r="S103" s="22" t="s">
        <v>22</v>
      </c>
      <c r="T103" s="8" t="s">
        <v>26</v>
      </c>
    </row>
    <row r="104" spans="1:20" ht="33" customHeight="1">
      <c r="A104" s="9"/>
      <c r="B104" s="3" t="s">
        <v>1</v>
      </c>
      <c r="C104" s="4" t="s">
        <v>0</v>
      </c>
      <c r="D104" s="3"/>
      <c r="E104" s="4" t="s">
        <v>1</v>
      </c>
      <c r="F104" s="6" t="s">
        <v>32</v>
      </c>
      <c r="G104" s="6" t="s">
        <v>33</v>
      </c>
      <c r="H104" s="9" t="s">
        <v>4</v>
      </c>
      <c r="I104" s="9" t="s">
        <v>8</v>
      </c>
      <c r="J104" s="4" t="s">
        <v>3</v>
      </c>
      <c r="K104" s="14" t="s">
        <v>10</v>
      </c>
      <c r="L104" s="3" t="s">
        <v>10</v>
      </c>
      <c r="M104" s="18" t="s">
        <v>14</v>
      </c>
      <c r="N104" s="18" t="s">
        <v>14</v>
      </c>
      <c r="O104" s="3" t="s">
        <v>10</v>
      </c>
      <c r="P104" s="4" t="s">
        <v>18</v>
      </c>
      <c r="Q104" s="3" t="s">
        <v>10</v>
      </c>
      <c r="R104" s="23" t="s">
        <v>20</v>
      </c>
      <c r="S104" s="23" t="s">
        <v>23</v>
      </c>
      <c r="T104" s="9" t="s">
        <v>1</v>
      </c>
    </row>
    <row r="105" spans="1:20" ht="15" customHeight="1">
      <c r="A105" s="9">
        <v>1</v>
      </c>
      <c r="B105" s="3">
        <v>50</v>
      </c>
      <c r="C105" s="4">
        <f>3*B105</f>
        <v>150</v>
      </c>
      <c r="D105" s="3">
        <v>0.5</v>
      </c>
      <c r="E105" s="30">
        <f>B105/7</f>
        <v>7.142857142857143</v>
      </c>
      <c r="F105" s="7">
        <f>(2940*(POWER((C105*2.8*E105*D105),0.607))*(POWER(E105,0.33)))/(POWER(C105,1.66))*(0.7*POWER(B105,0.065))</f>
        <v>105.01034205970966</v>
      </c>
      <c r="G105" s="7">
        <f>1.16*F105</f>
        <v>121.81199678926319</v>
      </c>
      <c r="H105" s="10">
        <f>I105*25</f>
        <v>21.221563788825527</v>
      </c>
      <c r="I105" s="11">
        <f>0.65*POWER(J105,0.4)/25</f>
        <v>0.848862551553021</v>
      </c>
      <c r="J105" s="12">
        <f>G105*B105</f>
        <v>6090.59983946316</v>
      </c>
      <c r="K105" s="15">
        <f>J105/2100</f>
        <v>2.9002856378396</v>
      </c>
      <c r="L105" s="3">
        <v>18</v>
      </c>
      <c r="M105" s="19">
        <f>POWER(((1.15*J105*0.012)/(POWER(L105,0.5))),0.5)</f>
        <v>4.450937031760756</v>
      </c>
      <c r="N105" s="19">
        <f>POWER(((1.15*J105*0.02)/(POWER(L105,0.5))),0.5)</f>
        <v>5.7461349996757605</v>
      </c>
      <c r="O105" s="3">
        <v>15</v>
      </c>
      <c r="P105" s="12">
        <f>((3.9*J105*1.15*0.0001)*((O105+1.5)*0.09+1))*1.22</f>
        <v>8.281494882685255</v>
      </c>
      <c r="Q105" s="21">
        <v>5</v>
      </c>
      <c r="R105" s="24">
        <f>(1.15*J105)/20000</f>
        <v>0.35020949076913166</v>
      </c>
      <c r="S105" s="23">
        <f>(0.008*Q105+0.8)*1.25</f>
        <v>1.05</v>
      </c>
      <c r="T105" s="10">
        <f>25*LN(B105)-95</f>
        <v>2.800575135703653</v>
      </c>
    </row>
    <row r="106" spans="1:20" ht="15" customHeight="1">
      <c r="A106" s="9">
        <v>2</v>
      </c>
      <c r="B106" s="3">
        <v>60</v>
      </c>
      <c r="C106" s="4">
        <f aca="true" t="shared" si="28" ref="C106:C151">3*B106</f>
        <v>180</v>
      </c>
      <c r="D106" s="3">
        <v>0.5</v>
      </c>
      <c r="E106" s="30">
        <f aca="true" t="shared" si="29" ref="E106:E151">B106/7</f>
        <v>8.571428571428571</v>
      </c>
      <c r="F106" s="7">
        <f aca="true" t="shared" si="30" ref="F106:F151">(2940*(POWER((C106*2.8*E106*D106),0.607))*(POWER(E106,0.33)))/(POWER(C106,1.66))*(0.7*POWER(B106,0.065))</f>
        <v>104.03843952999037</v>
      </c>
      <c r="G106" s="7">
        <f aca="true" t="shared" si="31" ref="G106:G151">1.16*F106</f>
        <v>120.68458985478883</v>
      </c>
      <c r="H106" s="10">
        <f aca="true" t="shared" si="32" ref="H106:H151">I106*25</f>
        <v>22.742310483365575</v>
      </c>
      <c r="I106" s="11">
        <f aca="true" t="shared" si="33" ref="I106:I151">0.65*POWER(J106,0.4)/25</f>
        <v>0.909692419334623</v>
      </c>
      <c r="J106" s="12">
        <f aca="true" t="shared" si="34" ref="J106:J151">G106*B106</f>
        <v>7241.07539128733</v>
      </c>
      <c r="K106" s="15">
        <f aca="true" t="shared" si="35" ref="K106:K151">J106/2100</f>
        <v>3.448131138708252</v>
      </c>
      <c r="L106" s="3">
        <v>18</v>
      </c>
      <c r="M106" s="19">
        <f aca="true" t="shared" si="36" ref="M106:M151">POWER(((1.15*J106*0.012)/(POWER(L106,0.5))),0.5)</f>
        <v>4.853141472943746</v>
      </c>
      <c r="N106" s="19">
        <f aca="true" t="shared" si="37" ref="N106:N151">POWER(((1.15*J106*0.02)/(POWER(L106,0.5))),0.5)</f>
        <v>6.265378700499888</v>
      </c>
      <c r="O106" s="3">
        <v>15</v>
      </c>
      <c r="P106" s="12">
        <f aca="true" t="shared" si="38" ref="P106:P151">((3.9*J106*1.15*0.0001)*((O106+1.5)*0.09+1))*1.22</f>
        <v>9.84581656629896</v>
      </c>
      <c r="Q106" s="21">
        <v>10</v>
      </c>
      <c r="R106" s="24">
        <f aca="true" t="shared" si="39" ref="R106:R151">(1.15*J106)/20000</f>
        <v>0.41636183499902146</v>
      </c>
      <c r="S106" s="23">
        <f aca="true" t="shared" si="40" ref="S106:S151">(0.008*Q106+0.8)*1.25</f>
        <v>1.1</v>
      </c>
      <c r="T106" s="10">
        <f aca="true" t="shared" si="41" ref="T106:T151">25*LN(B106)-95</f>
        <v>7.358614055552508</v>
      </c>
    </row>
    <row r="107" spans="1:20" ht="15" customHeight="1">
      <c r="A107" s="9">
        <v>3</v>
      </c>
      <c r="B107" s="3">
        <v>70</v>
      </c>
      <c r="C107" s="4">
        <f t="shared" si="28"/>
        <v>210</v>
      </c>
      <c r="D107" s="3">
        <v>0.5</v>
      </c>
      <c r="E107" s="30">
        <f t="shared" si="29"/>
        <v>10</v>
      </c>
      <c r="F107" s="7">
        <f t="shared" si="30"/>
        <v>103.22372882024125</v>
      </c>
      <c r="G107" s="7">
        <f t="shared" si="31"/>
        <v>119.73952543147983</v>
      </c>
      <c r="H107" s="10">
        <f t="shared" si="32"/>
        <v>24.11279676307395</v>
      </c>
      <c r="I107" s="11">
        <f t="shared" si="33"/>
        <v>0.964511870522958</v>
      </c>
      <c r="J107" s="12">
        <f t="shared" si="34"/>
        <v>8381.766780203588</v>
      </c>
      <c r="K107" s="15">
        <f t="shared" si="35"/>
        <v>3.9913175143826614</v>
      </c>
      <c r="L107" s="3">
        <v>18</v>
      </c>
      <c r="M107" s="19">
        <f t="shared" si="36"/>
        <v>5.221426911447485</v>
      </c>
      <c r="N107" s="19">
        <f t="shared" si="37"/>
        <v>6.740833157158446</v>
      </c>
      <c r="O107" s="3">
        <v>15</v>
      </c>
      <c r="P107" s="12">
        <f t="shared" si="38"/>
        <v>11.396834552873134</v>
      </c>
      <c r="Q107" s="21">
        <v>15</v>
      </c>
      <c r="R107" s="24">
        <f t="shared" si="39"/>
        <v>0.4819515898617063</v>
      </c>
      <c r="S107" s="23">
        <f t="shared" si="40"/>
        <v>1.1500000000000001</v>
      </c>
      <c r="T107" s="10">
        <f t="shared" si="41"/>
        <v>11.21238105123399</v>
      </c>
    </row>
    <row r="108" spans="1:20" ht="15" customHeight="1">
      <c r="A108" s="9">
        <v>4</v>
      </c>
      <c r="B108" s="3">
        <v>80</v>
      </c>
      <c r="C108" s="4">
        <f t="shared" si="28"/>
        <v>240</v>
      </c>
      <c r="D108" s="3">
        <v>0.5</v>
      </c>
      <c r="E108" s="30">
        <f t="shared" si="29"/>
        <v>11.428571428571429</v>
      </c>
      <c r="F108" s="7">
        <f t="shared" si="30"/>
        <v>102.52315300253944</v>
      </c>
      <c r="G108" s="7">
        <f t="shared" si="31"/>
        <v>118.92685748294575</v>
      </c>
      <c r="H108" s="10">
        <f t="shared" si="32"/>
        <v>25.36654556734695</v>
      </c>
      <c r="I108" s="11">
        <f t="shared" si="33"/>
        <v>1.014661822693878</v>
      </c>
      <c r="J108" s="12">
        <f t="shared" si="34"/>
        <v>9514.14859863566</v>
      </c>
      <c r="K108" s="15">
        <f t="shared" si="35"/>
        <v>4.530546951731266</v>
      </c>
      <c r="L108" s="3">
        <v>18</v>
      </c>
      <c r="M108" s="19">
        <f t="shared" si="36"/>
        <v>5.562965698261505</v>
      </c>
      <c r="N108" s="19">
        <f t="shared" si="37"/>
        <v>7.181757834963308</v>
      </c>
      <c r="O108" s="3">
        <v>15</v>
      </c>
      <c r="P108" s="12">
        <f t="shared" si="38"/>
        <v>12.936553871457953</v>
      </c>
      <c r="Q108" s="21">
        <v>20</v>
      </c>
      <c r="R108" s="24">
        <f t="shared" si="39"/>
        <v>0.5470635444215505</v>
      </c>
      <c r="S108" s="23">
        <f t="shared" si="40"/>
        <v>1.2000000000000002</v>
      </c>
      <c r="T108" s="10">
        <f t="shared" si="41"/>
        <v>14.550665866847027</v>
      </c>
    </row>
    <row r="109" spans="1:20" ht="15" customHeight="1">
      <c r="A109" s="9">
        <v>5</v>
      </c>
      <c r="B109" s="3">
        <v>90</v>
      </c>
      <c r="C109" s="4">
        <f t="shared" si="28"/>
        <v>270</v>
      </c>
      <c r="D109" s="3">
        <v>0.5</v>
      </c>
      <c r="E109" s="30">
        <f t="shared" si="29"/>
        <v>12.857142857142858</v>
      </c>
      <c r="F109" s="7">
        <f t="shared" si="30"/>
        <v>101.90914909207395</v>
      </c>
      <c r="G109" s="7">
        <f t="shared" si="31"/>
        <v>118.21461294680577</v>
      </c>
      <c r="H109" s="10">
        <f t="shared" si="32"/>
        <v>26.526431276380176</v>
      </c>
      <c r="I109" s="11">
        <f t="shared" si="33"/>
        <v>1.061057251055207</v>
      </c>
      <c r="J109" s="12">
        <f t="shared" si="34"/>
        <v>10639.31516521252</v>
      </c>
      <c r="K109" s="15">
        <f t="shared" si="35"/>
        <v>5.066340554863105</v>
      </c>
      <c r="L109" s="3">
        <v>18</v>
      </c>
      <c r="M109" s="19">
        <f t="shared" si="36"/>
        <v>5.882721032168037</v>
      </c>
      <c r="N109" s="19">
        <f t="shared" si="37"/>
        <v>7.594560195990304</v>
      </c>
      <c r="O109" s="3">
        <v>15</v>
      </c>
      <c r="P109" s="12">
        <f t="shared" si="38"/>
        <v>14.466462486189094</v>
      </c>
      <c r="Q109" s="21">
        <v>25</v>
      </c>
      <c r="R109" s="24">
        <f t="shared" si="39"/>
        <v>0.6117606219997198</v>
      </c>
      <c r="S109" s="23">
        <f t="shared" si="40"/>
        <v>1.25</v>
      </c>
      <c r="T109" s="10">
        <f t="shared" si="41"/>
        <v>17.495241758256626</v>
      </c>
    </row>
    <row r="110" spans="1:20" ht="15" customHeight="1">
      <c r="A110" s="9">
        <v>6</v>
      </c>
      <c r="B110" s="3">
        <v>100</v>
      </c>
      <c r="C110" s="4">
        <f t="shared" si="28"/>
        <v>300</v>
      </c>
      <c r="D110" s="3">
        <v>0.5</v>
      </c>
      <c r="E110" s="30">
        <f t="shared" si="29"/>
        <v>14.285714285714286</v>
      </c>
      <c r="F110" s="7">
        <f t="shared" si="30"/>
        <v>101.36302046074147</v>
      </c>
      <c r="G110" s="7">
        <f t="shared" si="31"/>
        <v>117.5811037344601</v>
      </c>
      <c r="H110" s="10">
        <f t="shared" si="32"/>
        <v>27.60885333551173</v>
      </c>
      <c r="I110" s="11">
        <f t="shared" si="33"/>
        <v>1.1043541334204692</v>
      </c>
      <c r="J110" s="12">
        <f t="shared" si="34"/>
        <v>11758.11037344601</v>
      </c>
      <c r="K110" s="15">
        <f t="shared" si="35"/>
        <v>5.599100177831433</v>
      </c>
      <c r="L110" s="3">
        <v>18</v>
      </c>
      <c r="M110" s="19">
        <f t="shared" si="36"/>
        <v>6.184294791115345</v>
      </c>
      <c r="N110" s="19">
        <f t="shared" si="37"/>
        <v>7.983890244675669</v>
      </c>
      <c r="O110" s="3">
        <v>15</v>
      </c>
      <c r="P110" s="12">
        <f t="shared" si="38"/>
        <v>15.987707853800554</v>
      </c>
      <c r="Q110" s="21">
        <v>30</v>
      </c>
      <c r="R110" s="24">
        <f t="shared" si="39"/>
        <v>0.6760913464731455</v>
      </c>
      <c r="S110" s="23">
        <f t="shared" si="40"/>
        <v>1.3</v>
      </c>
      <c r="T110" s="10">
        <f t="shared" si="41"/>
        <v>20.12925464970229</v>
      </c>
    </row>
    <row r="111" spans="1:20" ht="15" customHeight="1">
      <c r="A111" s="9">
        <v>7</v>
      </c>
      <c r="B111" s="3">
        <v>120</v>
      </c>
      <c r="C111" s="4">
        <f t="shared" si="28"/>
        <v>360</v>
      </c>
      <c r="D111" s="3">
        <v>0.5</v>
      </c>
      <c r="E111" s="30">
        <f t="shared" si="29"/>
        <v>17.142857142857142</v>
      </c>
      <c r="F111" s="7">
        <f t="shared" si="30"/>
        <v>100.424874997414</v>
      </c>
      <c r="G111" s="7">
        <f t="shared" si="31"/>
        <v>116.49285499700022</v>
      </c>
      <c r="H111" s="10">
        <f t="shared" si="32"/>
        <v>29.587316038252254</v>
      </c>
      <c r="I111" s="11">
        <f t="shared" si="33"/>
        <v>1.1834926415300902</v>
      </c>
      <c r="J111" s="12">
        <f t="shared" si="34"/>
        <v>13979.142599640027</v>
      </c>
      <c r="K111" s="15">
        <f t="shared" si="35"/>
        <v>6.6567345712571555</v>
      </c>
      <c r="L111" s="3">
        <v>18</v>
      </c>
      <c r="M111" s="19">
        <f t="shared" si="36"/>
        <v>6.743132360108643</v>
      </c>
      <c r="N111" s="19">
        <f t="shared" si="37"/>
        <v>8.705346443991028</v>
      </c>
      <c r="O111" s="3">
        <v>15</v>
      </c>
      <c r="P111" s="12">
        <f t="shared" si="38"/>
        <v>19.007684128768904</v>
      </c>
      <c r="Q111" s="21">
        <v>35</v>
      </c>
      <c r="R111" s="24">
        <f t="shared" si="39"/>
        <v>0.8038006994793016</v>
      </c>
      <c r="S111" s="23">
        <f t="shared" si="40"/>
        <v>1.35</v>
      </c>
      <c r="T111" s="10">
        <f t="shared" si="41"/>
        <v>24.687293569551144</v>
      </c>
    </row>
    <row r="112" spans="1:20" ht="15" customHeight="1">
      <c r="A112" s="9">
        <v>8</v>
      </c>
      <c r="B112" s="3">
        <v>140</v>
      </c>
      <c r="C112" s="4">
        <f t="shared" si="28"/>
        <v>420</v>
      </c>
      <c r="D112" s="3">
        <v>0.5</v>
      </c>
      <c r="E112" s="30">
        <f t="shared" si="29"/>
        <v>20</v>
      </c>
      <c r="F112" s="7">
        <f t="shared" si="30"/>
        <v>99.63846161448329</v>
      </c>
      <c r="G112" s="7">
        <f t="shared" si="31"/>
        <v>115.5806154728006</v>
      </c>
      <c r="H112" s="10">
        <f t="shared" si="32"/>
        <v>31.370292781687326</v>
      </c>
      <c r="I112" s="11">
        <f t="shared" si="33"/>
        <v>1.254811711267493</v>
      </c>
      <c r="J112" s="12">
        <f t="shared" si="34"/>
        <v>16181.286166192085</v>
      </c>
      <c r="K112" s="15">
        <f t="shared" si="35"/>
        <v>7.705374364853374</v>
      </c>
      <c r="L112" s="3">
        <v>18</v>
      </c>
      <c r="M112" s="19">
        <f t="shared" si="36"/>
        <v>7.2548416255352315</v>
      </c>
      <c r="N112" s="19">
        <f t="shared" si="37"/>
        <v>9.365960265023432</v>
      </c>
      <c r="O112" s="3">
        <v>15</v>
      </c>
      <c r="P112" s="12">
        <f t="shared" si="38"/>
        <v>22.001977163614974</v>
      </c>
      <c r="Q112" s="21">
        <v>40</v>
      </c>
      <c r="R112" s="24">
        <f t="shared" si="39"/>
        <v>0.9304239545560448</v>
      </c>
      <c r="S112" s="23">
        <f t="shared" si="40"/>
        <v>1.4000000000000001</v>
      </c>
      <c r="T112" s="10">
        <f t="shared" si="41"/>
        <v>28.5410605652326</v>
      </c>
    </row>
    <row r="113" spans="1:20" ht="15" customHeight="1">
      <c r="A113" s="9">
        <v>9</v>
      </c>
      <c r="B113" s="3">
        <v>150</v>
      </c>
      <c r="C113" s="4">
        <f t="shared" si="28"/>
        <v>450</v>
      </c>
      <c r="D113" s="3">
        <v>0.5</v>
      </c>
      <c r="E113" s="30">
        <f t="shared" si="29"/>
        <v>21.428571428571427</v>
      </c>
      <c r="F113" s="7">
        <f t="shared" si="30"/>
        <v>99.28848617129577</v>
      </c>
      <c r="G113" s="7">
        <f t="shared" si="31"/>
        <v>115.17464395870309</v>
      </c>
      <c r="H113" s="10">
        <f t="shared" si="32"/>
        <v>32.20272413217582</v>
      </c>
      <c r="I113" s="11">
        <f t="shared" si="33"/>
        <v>1.2881089652870328</v>
      </c>
      <c r="J113" s="12">
        <f t="shared" si="34"/>
        <v>17276.196593805464</v>
      </c>
      <c r="K113" s="15">
        <f t="shared" si="35"/>
        <v>8.226760282764506</v>
      </c>
      <c r="L113" s="3">
        <v>18</v>
      </c>
      <c r="M113" s="19">
        <f t="shared" si="36"/>
        <v>7.496274575889158</v>
      </c>
      <c r="N113" s="19">
        <f t="shared" si="37"/>
        <v>9.677648863672259</v>
      </c>
      <c r="O113" s="3">
        <v>15</v>
      </c>
      <c r="P113" s="12">
        <f t="shared" si="38"/>
        <v>23.49074597822785</v>
      </c>
      <c r="Q113" s="21">
        <v>45</v>
      </c>
      <c r="R113" s="24">
        <f t="shared" si="39"/>
        <v>0.9933813041438141</v>
      </c>
      <c r="S113" s="23">
        <f t="shared" si="40"/>
        <v>1.4500000000000002</v>
      </c>
      <c r="T113" s="10">
        <f t="shared" si="41"/>
        <v>30.265882352406393</v>
      </c>
    </row>
    <row r="114" spans="1:20" ht="15" customHeight="1">
      <c r="A114" s="9">
        <v>10</v>
      </c>
      <c r="B114" s="3">
        <v>175</v>
      </c>
      <c r="C114" s="4">
        <f t="shared" si="28"/>
        <v>525</v>
      </c>
      <c r="D114" s="3">
        <v>0.5</v>
      </c>
      <c r="E114" s="30">
        <f t="shared" si="29"/>
        <v>25</v>
      </c>
      <c r="F114" s="7">
        <f t="shared" si="30"/>
        <v>98.51097169295498</v>
      </c>
      <c r="G114" s="7">
        <f t="shared" si="31"/>
        <v>114.27272716382777</v>
      </c>
      <c r="H114" s="10">
        <f t="shared" si="32"/>
        <v>34.14330935216305</v>
      </c>
      <c r="I114" s="11">
        <f t="shared" si="33"/>
        <v>1.3657323740865221</v>
      </c>
      <c r="J114" s="12">
        <f t="shared" si="34"/>
        <v>19997.72725366986</v>
      </c>
      <c r="K114" s="15">
        <f t="shared" si="35"/>
        <v>9.522727263652314</v>
      </c>
      <c r="L114" s="3">
        <v>18</v>
      </c>
      <c r="M114" s="19">
        <f t="shared" si="36"/>
        <v>8.065136782918772</v>
      </c>
      <c r="N114" s="19">
        <f t="shared" si="37"/>
        <v>10.41204681504309</v>
      </c>
      <c r="O114" s="3">
        <v>15</v>
      </c>
      <c r="P114" s="12">
        <f t="shared" si="38"/>
        <v>27.191258707155477</v>
      </c>
      <c r="Q114" s="21">
        <v>50</v>
      </c>
      <c r="R114" s="24">
        <f t="shared" si="39"/>
        <v>1.1498693170860168</v>
      </c>
      <c r="S114" s="23">
        <f t="shared" si="40"/>
        <v>1.5000000000000002</v>
      </c>
      <c r="T114" s="10">
        <f t="shared" si="41"/>
        <v>34.119649348087876</v>
      </c>
    </row>
    <row r="115" spans="1:20" ht="15" customHeight="1">
      <c r="A115" s="9">
        <v>11</v>
      </c>
      <c r="B115" s="3">
        <v>200</v>
      </c>
      <c r="C115" s="4">
        <f t="shared" si="28"/>
        <v>600</v>
      </c>
      <c r="D115" s="3">
        <v>0.5</v>
      </c>
      <c r="E115" s="30">
        <f t="shared" si="29"/>
        <v>28.571428571428573</v>
      </c>
      <c r="F115" s="7">
        <f t="shared" si="30"/>
        <v>97.84238119215493</v>
      </c>
      <c r="G115" s="7">
        <f t="shared" si="31"/>
        <v>113.49716218289971</v>
      </c>
      <c r="H115" s="10">
        <f t="shared" si="32"/>
        <v>35.91859629605473</v>
      </c>
      <c r="I115" s="11">
        <f t="shared" si="33"/>
        <v>1.4367438518421891</v>
      </c>
      <c r="J115" s="12">
        <f t="shared" si="34"/>
        <v>22699.432436579944</v>
      </c>
      <c r="K115" s="15">
        <f t="shared" si="35"/>
        <v>10.809253541228545</v>
      </c>
      <c r="L115" s="3">
        <v>18</v>
      </c>
      <c r="M115" s="19">
        <f t="shared" si="36"/>
        <v>8.592685493078468</v>
      </c>
      <c r="N115" s="19">
        <f t="shared" si="37"/>
        <v>11.09310927129699</v>
      </c>
      <c r="O115" s="3">
        <v>15</v>
      </c>
      <c r="P115" s="12">
        <f t="shared" si="38"/>
        <v>30.864814389113768</v>
      </c>
      <c r="Q115" s="21">
        <v>55</v>
      </c>
      <c r="R115" s="24">
        <f t="shared" si="39"/>
        <v>1.3052173651033467</v>
      </c>
      <c r="S115" s="23">
        <f t="shared" si="40"/>
        <v>1.55</v>
      </c>
      <c r="T115" s="10">
        <f t="shared" si="41"/>
        <v>37.45793416370091</v>
      </c>
    </row>
    <row r="116" spans="1:20" ht="15" customHeight="1">
      <c r="A116" s="9">
        <v>12</v>
      </c>
      <c r="B116" s="3">
        <v>225</v>
      </c>
      <c r="C116" s="4">
        <f t="shared" si="28"/>
        <v>675</v>
      </c>
      <c r="D116" s="3">
        <v>0.5</v>
      </c>
      <c r="E116" s="30">
        <f t="shared" si="29"/>
        <v>32.142857142857146</v>
      </c>
      <c r="F116" s="7">
        <f t="shared" si="30"/>
        <v>97.2564100929265</v>
      </c>
      <c r="G116" s="7">
        <f t="shared" si="31"/>
        <v>112.81743570779473</v>
      </c>
      <c r="H116" s="10">
        <f t="shared" si="32"/>
        <v>37.56097469644503</v>
      </c>
      <c r="I116" s="11">
        <f t="shared" si="33"/>
        <v>1.5024389878578013</v>
      </c>
      <c r="J116" s="12">
        <f t="shared" si="34"/>
        <v>25383.923034253814</v>
      </c>
      <c r="K116" s="15">
        <f t="shared" si="35"/>
        <v>12.087582397263722</v>
      </c>
      <c r="L116" s="3">
        <v>18</v>
      </c>
      <c r="M116" s="19">
        <f t="shared" si="36"/>
        <v>9.086586978009734</v>
      </c>
      <c r="N116" s="19">
        <f t="shared" si="37"/>
        <v>11.730733346565627</v>
      </c>
      <c r="O116" s="3">
        <v>15</v>
      </c>
      <c r="P116" s="12">
        <f t="shared" si="38"/>
        <v>34.514963099131855</v>
      </c>
      <c r="Q116" s="21">
        <v>60</v>
      </c>
      <c r="R116" s="24">
        <f t="shared" si="39"/>
        <v>1.4595755744695942</v>
      </c>
      <c r="S116" s="23">
        <f t="shared" si="40"/>
        <v>1.6</v>
      </c>
      <c r="T116" s="10">
        <f t="shared" si="41"/>
        <v>40.4025100551105</v>
      </c>
    </row>
    <row r="117" spans="1:20" ht="15" customHeight="1">
      <c r="A117" s="9">
        <v>13</v>
      </c>
      <c r="B117" s="3">
        <v>250</v>
      </c>
      <c r="C117" s="4">
        <f t="shared" si="28"/>
        <v>750</v>
      </c>
      <c r="D117" s="3">
        <v>0.5</v>
      </c>
      <c r="E117" s="30">
        <f t="shared" si="29"/>
        <v>35.714285714285715</v>
      </c>
      <c r="F117" s="7">
        <f t="shared" si="30"/>
        <v>96.73521537581264</v>
      </c>
      <c r="G117" s="7">
        <f t="shared" si="31"/>
        <v>112.21284983594266</v>
      </c>
      <c r="H117" s="10">
        <f t="shared" si="32"/>
        <v>39.09366588849831</v>
      </c>
      <c r="I117" s="11">
        <f t="shared" si="33"/>
        <v>1.5637466355399323</v>
      </c>
      <c r="J117" s="12">
        <f t="shared" si="34"/>
        <v>28053.212458985665</v>
      </c>
      <c r="K117" s="15">
        <f t="shared" si="35"/>
        <v>13.358672599516984</v>
      </c>
      <c r="L117" s="3">
        <v>18</v>
      </c>
      <c r="M117" s="19">
        <f t="shared" si="36"/>
        <v>9.552404781705611</v>
      </c>
      <c r="N117" s="19">
        <f t="shared" si="37"/>
        <v>12.332101545259311</v>
      </c>
      <c r="O117" s="3">
        <v>15</v>
      </c>
      <c r="P117" s="12">
        <f t="shared" si="38"/>
        <v>38.14444250904022</v>
      </c>
      <c r="Q117" s="21">
        <v>65</v>
      </c>
      <c r="R117" s="24">
        <f t="shared" si="39"/>
        <v>1.6130597163916756</v>
      </c>
      <c r="S117" s="23">
        <f t="shared" si="40"/>
        <v>1.6500000000000001</v>
      </c>
      <c r="T117" s="10">
        <f t="shared" si="41"/>
        <v>43.03652294655615</v>
      </c>
    </row>
    <row r="118" spans="1:20" ht="15" customHeight="1">
      <c r="A118" s="9">
        <v>14</v>
      </c>
      <c r="B118" s="3">
        <v>300</v>
      </c>
      <c r="C118" s="4">
        <f t="shared" si="28"/>
        <v>900</v>
      </c>
      <c r="D118" s="3">
        <v>0.5</v>
      </c>
      <c r="E118" s="30">
        <f t="shared" si="29"/>
        <v>42.857142857142854</v>
      </c>
      <c r="F118" s="7">
        <f t="shared" si="30"/>
        <v>95.83990165058707</v>
      </c>
      <c r="G118" s="7">
        <f t="shared" si="31"/>
        <v>111.174285914681</v>
      </c>
      <c r="H118" s="10">
        <f t="shared" si="32"/>
        <v>41.895135364027304</v>
      </c>
      <c r="I118" s="11">
        <f t="shared" si="33"/>
        <v>1.675805414561092</v>
      </c>
      <c r="J118" s="12">
        <f t="shared" si="34"/>
        <v>33352.2857744043</v>
      </c>
      <c r="K118" s="15">
        <f t="shared" si="35"/>
        <v>15.882040844954428</v>
      </c>
      <c r="L118" s="3">
        <v>18</v>
      </c>
      <c r="M118" s="19">
        <f t="shared" si="36"/>
        <v>10.415598217102241</v>
      </c>
      <c r="N118" s="19">
        <f t="shared" si="37"/>
        <v>13.446479478541548</v>
      </c>
      <c r="O118" s="3">
        <v>15</v>
      </c>
      <c r="P118" s="12">
        <f t="shared" si="38"/>
        <v>45.34968496484428</v>
      </c>
      <c r="Q118" s="21">
        <v>70</v>
      </c>
      <c r="R118" s="24">
        <f t="shared" si="39"/>
        <v>1.9177564320282472</v>
      </c>
      <c r="S118" s="23">
        <f t="shared" si="40"/>
        <v>1.7000000000000002</v>
      </c>
      <c r="T118" s="10">
        <f t="shared" si="41"/>
        <v>47.59456186640503</v>
      </c>
    </row>
    <row r="119" spans="1:20" ht="15" customHeight="1">
      <c r="A119" s="9">
        <v>15</v>
      </c>
      <c r="B119" s="3">
        <v>350</v>
      </c>
      <c r="C119" s="4">
        <f t="shared" si="28"/>
        <v>1050</v>
      </c>
      <c r="D119" s="3">
        <v>0.5</v>
      </c>
      <c r="E119" s="30">
        <f t="shared" si="29"/>
        <v>50</v>
      </c>
      <c r="F119" s="7">
        <f t="shared" si="30"/>
        <v>95.08939256328448</v>
      </c>
      <c r="G119" s="7">
        <f t="shared" si="31"/>
        <v>110.30369537340998</v>
      </c>
      <c r="H119" s="10">
        <f t="shared" si="32"/>
        <v>44.41980005211696</v>
      </c>
      <c r="I119" s="11">
        <f t="shared" si="33"/>
        <v>1.7767920020846786</v>
      </c>
      <c r="J119" s="12">
        <f t="shared" si="34"/>
        <v>38606.293380693496</v>
      </c>
      <c r="K119" s="15">
        <f t="shared" si="35"/>
        <v>18.383949228901663</v>
      </c>
      <c r="L119" s="3">
        <v>18</v>
      </c>
      <c r="M119" s="19">
        <f t="shared" si="36"/>
        <v>11.205996184696932</v>
      </c>
      <c r="N119" s="19">
        <f t="shared" si="37"/>
        <v>14.466878866998357</v>
      </c>
      <c r="O119" s="3">
        <v>15</v>
      </c>
      <c r="P119" s="12">
        <f t="shared" si="38"/>
        <v>52.49365078954844</v>
      </c>
      <c r="Q119" s="21">
        <v>75</v>
      </c>
      <c r="R119" s="24">
        <f t="shared" si="39"/>
        <v>2.219861869389876</v>
      </c>
      <c r="S119" s="23">
        <f t="shared" si="40"/>
        <v>1.75</v>
      </c>
      <c r="T119" s="10">
        <f t="shared" si="41"/>
        <v>51.44832886208647</v>
      </c>
    </row>
    <row r="120" spans="1:20" ht="15" customHeight="1">
      <c r="A120" s="9">
        <v>16</v>
      </c>
      <c r="B120" s="3">
        <v>400</v>
      </c>
      <c r="C120" s="4">
        <f t="shared" si="28"/>
        <v>1200</v>
      </c>
      <c r="D120" s="3">
        <v>0.5</v>
      </c>
      <c r="E120" s="30">
        <f t="shared" si="29"/>
        <v>57.142857142857146</v>
      </c>
      <c r="F120" s="7">
        <f t="shared" si="30"/>
        <v>94.44402419971965</v>
      </c>
      <c r="G120" s="7">
        <f t="shared" si="31"/>
        <v>109.55506807167478</v>
      </c>
      <c r="H120" s="10">
        <f t="shared" si="32"/>
        <v>46.72941480765925</v>
      </c>
      <c r="I120" s="11">
        <f t="shared" si="33"/>
        <v>1.8691765923063701</v>
      </c>
      <c r="J120" s="12">
        <f t="shared" si="34"/>
        <v>43822.02722866991</v>
      </c>
      <c r="K120" s="15">
        <f t="shared" si="35"/>
        <v>20.86763201365234</v>
      </c>
      <c r="L120" s="3">
        <v>18</v>
      </c>
      <c r="M120" s="19">
        <f t="shared" si="36"/>
        <v>11.93899166789962</v>
      </c>
      <c r="N120" s="19">
        <f t="shared" si="37"/>
        <v>15.413171966761444</v>
      </c>
      <c r="O120" s="3">
        <v>15</v>
      </c>
      <c r="P120" s="12">
        <f t="shared" si="38"/>
        <v>59.585575117197614</v>
      </c>
      <c r="Q120" s="21">
        <v>80</v>
      </c>
      <c r="R120" s="24">
        <f t="shared" si="39"/>
        <v>2.5197665656485198</v>
      </c>
      <c r="S120" s="23">
        <f t="shared" si="40"/>
        <v>1.7999999999999998</v>
      </c>
      <c r="T120" s="10">
        <f t="shared" si="41"/>
        <v>54.786613677699535</v>
      </c>
    </row>
    <row r="121" spans="1:20" ht="15" customHeight="1">
      <c r="A121" s="9">
        <v>17</v>
      </c>
      <c r="B121" s="3">
        <v>450</v>
      </c>
      <c r="C121" s="4">
        <f t="shared" si="28"/>
        <v>1350</v>
      </c>
      <c r="D121" s="3">
        <v>0.5</v>
      </c>
      <c r="E121" s="30">
        <f t="shared" si="29"/>
        <v>64.28571428571429</v>
      </c>
      <c r="F121" s="7">
        <f t="shared" si="30"/>
        <v>93.87840562010676</v>
      </c>
      <c r="G121" s="7">
        <f t="shared" si="31"/>
        <v>108.89895051932383</v>
      </c>
      <c r="H121" s="10">
        <f t="shared" si="32"/>
        <v>48.86611806049236</v>
      </c>
      <c r="I121" s="11">
        <f t="shared" si="33"/>
        <v>1.9546447224196946</v>
      </c>
      <c r="J121" s="12">
        <f t="shared" si="34"/>
        <v>49004.52773369572</v>
      </c>
      <c r="K121" s="15">
        <f t="shared" si="35"/>
        <v>23.335489396997964</v>
      </c>
      <c r="L121" s="3">
        <v>18</v>
      </c>
      <c r="M121" s="19">
        <f t="shared" si="36"/>
        <v>12.625236465071307</v>
      </c>
      <c r="N121" s="19">
        <f t="shared" si="37"/>
        <v>16.29911019038392</v>
      </c>
      <c r="O121" s="3">
        <v>15</v>
      </c>
      <c r="P121" s="12">
        <f t="shared" si="38"/>
        <v>66.63231148851501</v>
      </c>
      <c r="Q121" s="21">
        <v>85</v>
      </c>
      <c r="R121" s="24">
        <f t="shared" si="39"/>
        <v>2.8177603446875037</v>
      </c>
      <c r="S121" s="23">
        <f t="shared" si="40"/>
        <v>1.85</v>
      </c>
      <c r="T121" s="10">
        <f t="shared" si="41"/>
        <v>57.73118956910915</v>
      </c>
    </row>
    <row r="122" spans="1:20" ht="15" customHeight="1">
      <c r="A122" s="9">
        <v>18</v>
      </c>
      <c r="B122" s="3">
        <v>500</v>
      </c>
      <c r="C122" s="4">
        <f t="shared" si="28"/>
        <v>1500</v>
      </c>
      <c r="D122" s="3">
        <v>0.5</v>
      </c>
      <c r="E122" s="30">
        <f t="shared" si="29"/>
        <v>71.42857142857143</v>
      </c>
      <c r="F122" s="7">
        <f t="shared" si="30"/>
        <v>93.3753135461394</v>
      </c>
      <c r="G122" s="7">
        <f t="shared" si="31"/>
        <v>108.31536371352169</v>
      </c>
      <c r="H122" s="10">
        <f t="shared" si="32"/>
        <v>50.8601203287094</v>
      </c>
      <c r="I122" s="11">
        <f t="shared" si="33"/>
        <v>2.034404813148376</v>
      </c>
      <c r="J122" s="12">
        <f t="shared" si="34"/>
        <v>54157.68185676084</v>
      </c>
      <c r="K122" s="15">
        <f t="shared" si="35"/>
        <v>25.789372312743257</v>
      </c>
      <c r="L122" s="3">
        <v>18</v>
      </c>
      <c r="M122" s="19">
        <f t="shared" si="36"/>
        <v>13.272460767830227</v>
      </c>
      <c r="N122" s="19">
        <f t="shared" si="37"/>
        <v>17.13467317233259</v>
      </c>
      <c r="O122" s="3">
        <v>15</v>
      </c>
      <c r="P122" s="12">
        <f t="shared" si="38"/>
        <v>73.63914507218612</v>
      </c>
      <c r="Q122" s="21">
        <v>90</v>
      </c>
      <c r="R122" s="24">
        <f t="shared" si="39"/>
        <v>3.114066706763748</v>
      </c>
      <c r="S122" s="23">
        <f t="shared" si="40"/>
        <v>1.9</v>
      </c>
      <c r="T122" s="10">
        <f t="shared" si="41"/>
        <v>60.3652024605548</v>
      </c>
    </row>
    <row r="123" spans="1:20" ht="15" customHeight="1">
      <c r="A123" s="9">
        <v>19</v>
      </c>
      <c r="B123" s="3">
        <v>550</v>
      </c>
      <c r="C123" s="4">
        <f t="shared" si="28"/>
        <v>1650</v>
      </c>
      <c r="D123" s="3">
        <v>0.5</v>
      </c>
      <c r="E123" s="30">
        <f t="shared" si="29"/>
        <v>78.57142857142857</v>
      </c>
      <c r="F123" s="7">
        <f t="shared" si="30"/>
        <v>92.92253436242093</v>
      </c>
      <c r="G123" s="7">
        <f t="shared" si="31"/>
        <v>107.79013986040827</v>
      </c>
      <c r="H123" s="10">
        <f t="shared" si="32"/>
        <v>52.73391885906702</v>
      </c>
      <c r="I123" s="11">
        <f t="shared" si="33"/>
        <v>2.1093567543626808</v>
      </c>
      <c r="J123" s="12">
        <f t="shared" si="34"/>
        <v>59284.57692322455</v>
      </c>
      <c r="K123" s="15">
        <f t="shared" si="35"/>
        <v>28.230750915821215</v>
      </c>
      <c r="L123" s="3">
        <v>18</v>
      </c>
      <c r="M123" s="19">
        <f t="shared" si="36"/>
        <v>13.886483401713441</v>
      </c>
      <c r="N123" s="19">
        <f t="shared" si="37"/>
        <v>17.92737298407396</v>
      </c>
      <c r="O123" s="3">
        <v>15</v>
      </c>
      <c r="P123" s="12">
        <f t="shared" si="38"/>
        <v>80.61027375837571</v>
      </c>
      <c r="Q123" s="21">
        <v>95</v>
      </c>
      <c r="R123" s="24">
        <f t="shared" si="39"/>
        <v>3.408863173085411</v>
      </c>
      <c r="S123" s="23">
        <f t="shared" si="40"/>
        <v>1.9500000000000002</v>
      </c>
      <c r="T123" s="10">
        <f t="shared" si="41"/>
        <v>62.747956955662914</v>
      </c>
    </row>
    <row r="124" spans="1:20" ht="15" customHeight="1">
      <c r="A124" s="9">
        <v>20</v>
      </c>
      <c r="B124" s="3">
        <v>600</v>
      </c>
      <c r="C124" s="4">
        <f t="shared" si="28"/>
        <v>1800</v>
      </c>
      <c r="D124" s="3">
        <v>0.5</v>
      </c>
      <c r="E124" s="30">
        <f t="shared" si="29"/>
        <v>85.71428571428571</v>
      </c>
      <c r="F124" s="7">
        <f t="shared" si="30"/>
        <v>92.51109673026404</v>
      </c>
      <c r="G124" s="7">
        <f t="shared" si="31"/>
        <v>107.31287220710628</v>
      </c>
      <c r="H124" s="10">
        <f t="shared" si="32"/>
        <v>54.50477915986115</v>
      </c>
      <c r="I124" s="11">
        <f t="shared" si="33"/>
        <v>2.180191166394446</v>
      </c>
      <c r="J124" s="12">
        <f t="shared" si="34"/>
        <v>64387.72332426377</v>
      </c>
      <c r="K124" s="15">
        <f t="shared" si="35"/>
        <v>30.660820630601794</v>
      </c>
      <c r="L124" s="3">
        <v>18</v>
      </c>
      <c r="M124" s="19">
        <f t="shared" si="36"/>
        <v>14.47181331498063</v>
      </c>
      <c r="N124" s="19">
        <f t="shared" si="37"/>
        <v>18.68303065278091</v>
      </c>
      <c r="O124" s="3">
        <v>15</v>
      </c>
      <c r="P124" s="12">
        <f t="shared" si="38"/>
        <v>87.54911096977344</v>
      </c>
      <c r="Q124" s="21">
        <v>100</v>
      </c>
      <c r="R124" s="24">
        <f t="shared" si="39"/>
        <v>3.702294091145166</v>
      </c>
      <c r="S124" s="23">
        <f t="shared" si="40"/>
        <v>2</v>
      </c>
      <c r="T124" s="10">
        <f t="shared" si="41"/>
        <v>64.92324138040365</v>
      </c>
    </row>
    <row r="125" spans="1:20" ht="15" customHeight="1">
      <c r="A125" s="9">
        <v>21</v>
      </c>
      <c r="B125" s="3">
        <v>650</v>
      </c>
      <c r="C125" s="4">
        <f t="shared" si="28"/>
        <v>1950</v>
      </c>
      <c r="D125" s="3">
        <v>0.5</v>
      </c>
      <c r="E125" s="30">
        <f t="shared" si="29"/>
        <v>92.85714285714286</v>
      </c>
      <c r="F125" s="7">
        <f t="shared" si="30"/>
        <v>92.13421972088248</v>
      </c>
      <c r="G125" s="7">
        <f t="shared" si="31"/>
        <v>106.87569487622368</v>
      </c>
      <c r="H125" s="10">
        <f t="shared" si="32"/>
        <v>56.18628009452898</v>
      </c>
      <c r="I125" s="11">
        <f t="shared" si="33"/>
        <v>2.2474512037811594</v>
      </c>
      <c r="J125" s="12">
        <f t="shared" si="34"/>
        <v>69469.2016695454</v>
      </c>
      <c r="K125" s="15">
        <f t="shared" si="35"/>
        <v>33.080572223593045</v>
      </c>
      <c r="L125" s="3">
        <v>18</v>
      </c>
      <c r="M125" s="19">
        <f t="shared" si="36"/>
        <v>15.032027823520563</v>
      </c>
      <c r="N125" s="19">
        <f t="shared" si="37"/>
        <v>19.40626447340722</v>
      </c>
      <c r="O125" s="3">
        <v>15</v>
      </c>
      <c r="P125" s="12">
        <f t="shared" si="38"/>
        <v>94.45848574764997</v>
      </c>
      <c r="Q125" s="21">
        <v>105</v>
      </c>
      <c r="R125" s="24">
        <f t="shared" si="39"/>
        <v>3.9944790959988596</v>
      </c>
      <c r="S125" s="23">
        <f t="shared" si="40"/>
        <v>2.0500000000000003</v>
      </c>
      <c r="T125" s="10">
        <f t="shared" si="41"/>
        <v>66.92430907224207</v>
      </c>
    </row>
    <row r="126" spans="1:20" ht="15" customHeight="1">
      <c r="A126" s="9">
        <v>22</v>
      </c>
      <c r="B126" s="3">
        <v>700</v>
      </c>
      <c r="C126" s="4">
        <f t="shared" si="28"/>
        <v>2100</v>
      </c>
      <c r="D126" s="3">
        <v>0.5</v>
      </c>
      <c r="E126" s="30">
        <f t="shared" si="29"/>
        <v>100</v>
      </c>
      <c r="F126" s="7">
        <f t="shared" si="30"/>
        <v>91.78665505642424</v>
      </c>
      <c r="G126" s="7">
        <f t="shared" si="31"/>
        <v>106.47251986545211</v>
      </c>
      <c r="H126" s="10">
        <f t="shared" si="32"/>
        <v>57.78932019502822</v>
      </c>
      <c r="I126" s="11">
        <f t="shared" si="33"/>
        <v>2.3115728078011286</v>
      </c>
      <c r="J126" s="12">
        <f t="shared" si="34"/>
        <v>74530.76390581648</v>
      </c>
      <c r="K126" s="15">
        <f t="shared" si="35"/>
        <v>35.490839955150705</v>
      </c>
      <c r="L126" s="3">
        <v>18</v>
      </c>
      <c r="M126" s="19">
        <f t="shared" si="36"/>
        <v>15.570021175263555</v>
      </c>
      <c r="N126" s="19">
        <f t="shared" si="37"/>
        <v>20.10081090396419</v>
      </c>
      <c r="O126" s="3">
        <v>15</v>
      </c>
      <c r="P126" s="12">
        <f t="shared" si="38"/>
        <v>101.3407802445688</v>
      </c>
      <c r="Q126" s="21">
        <v>110</v>
      </c>
      <c r="R126" s="24">
        <f t="shared" si="39"/>
        <v>4.285518924584447</v>
      </c>
      <c r="S126" s="23">
        <f t="shared" si="40"/>
        <v>2.1</v>
      </c>
      <c r="T126" s="10">
        <f t="shared" si="41"/>
        <v>68.77700837608512</v>
      </c>
    </row>
    <row r="127" spans="1:20" ht="15" customHeight="1">
      <c r="A127" s="9">
        <v>23</v>
      </c>
      <c r="B127" s="3">
        <v>750</v>
      </c>
      <c r="C127" s="4">
        <f t="shared" si="28"/>
        <v>2250</v>
      </c>
      <c r="D127" s="3">
        <v>0.5</v>
      </c>
      <c r="E127" s="30">
        <f t="shared" si="29"/>
        <v>107.14285714285714</v>
      </c>
      <c r="F127" s="7">
        <f t="shared" si="30"/>
        <v>91.46425871708331</v>
      </c>
      <c r="G127" s="7">
        <f t="shared" si="31"/>
        <v>106.09854011181663</v>
      </c>
      <c r="H127" s="10">
        <f t="shared" si="32"/>
        <v>59.32279781312177</v>
      </c>
      <c r="I127" s="11">
        <f t="shared" si="33"/>
        <v>2.3729119125248705</v>
      </c>
      <c r="J127" s="12">
        <f t="shared" si="34"/>
        <v>79573.90508386247</v>
      </c>
      <c r="K127" s="15">
        <f t="shared" si="35"/>
        <v>37.89233575422022</v>
      </c>
      <c r="L127" s="3">
        <v>18</v>
      </c>
      <c r="M127" s="19">
        <f t="shared" si="36"/>
        <v>16.088173926687627</v>
      </c>
      <c r="N127" s="19">
        <f t="shared" si="37"/>
        <v>20.76974322964986</v>
      </c>
      <c r="O127" s="3">
        <v>15</v>
      </c>
      <c r="P127" s="12">
        <f t="shared" si="38"/>
        <v>108.1980273071715</v>
      </c>
      <c r="Q127" s="21">
        <v>115</v>
      </c>
      <c r="R127" s="24">
        <f t="shared" si="39"/>
        <v>4.575499542322091</v>
      </c>
      <c r="S127" s="23">
        <f t="shared" si="40"/>
        <v>2.1500000000000004</v>
      </c>
      <c r="T127" s="10">
        <f t="shared" si="41"/>
        <v>70.50183016325889</v>
      </c>
    </row>
    <row r="128" spans="1:20" ht="15" customHeight="1">
      <c r="A128" s="9">
        <v>24</v>
      </c>
      <c r="B128" s="3">
        <v>800</v>
      </c>
      <c r="C128" s="4">
        <f t="shared" si="28"/>
        <v>2400</v>
      </c>
      <c r="D128" s="3">
        <v>0.5</v>
      </c>
      <c r="E128" s="30">
        <f t="shared" si="29"/>
        <v>114.28571428571429</v>
      </c>
      <c r="F128" s="7">
        <f t="shared" si="30"/>
        <v>91.16370225617958</v>
      </c>
      <c r="G128" s="7">
        <f t="shared" si="31"/>
        <v>105.7498946171683</v>
      </c>
      <c r="H128" s="10">
        <f t="shared" si="32"/>
        <v>60.79408533306566</v>
      </c>
      <c r="I128" s="11">
        <f t="shared" si="33"/>
        <v>2.4317634133226265</v>
      </c>
      <c r="J128" s="12">
        <f t="shared" si="34"/>
        <v>84599.91569373464</v>
      </c>
      <c r="K128" s="15">
        <f t="shared" si="35"/>
        <v>40.28567413987364</v>
      </c>
      <c r="L128" s="3">
        <v>18</v>
      </c>
      <c r="M128" s="19">
        <f t="shared" si="36"/>
        <v>16.588471923125105</v>
      </c>
      <c r="N128" s="19">
        <f t="shared" si="37"/>
        <v>21.415625165764286</v>
      </c>
      <c r="O128" s="3">
        <v>15</v>
      </c>
      <c r="P128" s="12">
        <f t="shared" si="38"/>
        <v>115.03198163729984</v>
      </c>
      <c r="Q128" s="21">
        <v>120</v>
      </c>
      <c r="R128" s="24">
        <f t="shared" si="39"/>
        <v>4.8644951523897415</v>
      </c>
      <c r="S128" s="23">
        <f t="shared" si="40"/>
        <v>2.2</v>
      </c>
      <c r="T128" s="10">
        <f t="shared" si="41"/>
        <v>72.11529319169819</v>
      </c>
    </row>
    <row r="129" spans="1:20" ht="15" customHeight="1">
      <c r="A129" s="9">
        <v>25</v>
      </c>
      <c r="B129" s="3">
        <v>900</v>
      </c>
      <c r="C129" s="4">
        <f t="shared" si="28"/>
        <v>2700</v>
      </c>
      <c r="D129" s="3">
        <v>0.5</v>
      </c>
      <c r="E129" s="30">
        <f t="shared" si="29"/>
        <v>128.57142857142858</v>
      </c>
      <c r="F129" s="7">
        <f t="shared" si="30"/>
        <v>90.6177292926246</v>
      </c>
      <c r="G129" s="7">
        <f t="shared" si="31"/>
        <v>105.11656597944453</v>
      </c>
      <c r="H129" s="10">
        <f t="shared" si="32"/>
        <v>63.57389587464524</v>
      </c>
      <c r="I129" s="11">
        <f t="shared" si="33"/>
        <v>2.5429558349858095</v>
      </c>
      <c r="J129" s="12">
        <f t="shared" si="34"/>
        <v>94604.90938150008</v>
      </c>
      <c r="K129" s="15">
        <f t="shared" si="35"/>
        <v>45.04995684833337</v>
      </c>
      <c r="L129" s="3">
        <v>18</v>
      </c>
      <c r="M129" s="19">
        <f t="shared" si="36"/>
        <v>17.54196555700383</v>
      </c>
      <c r="N129" s="19">
        <f t="shared" si="37"/>
        <v>22.64658015400665</v>
      </c>
      <c r="O129" s="3">
        <v>15</v>
      </c>
      <c r="P129" s="12">
        <f t="shared" si="38"/>
        <v>128.63594614169435</v>
      </c>
      <c r="Q129" s="21">
        <v>125</v>
      </c>
      <c r="R129" s="24">
        <f t="shared" si="39"/>
        <v>5.439782289436255</v>
      </c>
      <c r="S129" s="23">
        <f t="shared" si="40"/>
        <v>2.25</v>
      </c>
      <c r="T129" s="10">
        <f t="shared" si="41"/>
        <v>75.05986908310777</v>
      </c>
    </row>
    <row r="130" spans="1:20" ht="15" customHeight="1">
      <c r="A130" s="9">
        <v>26</v>
      </c>
      <c r="B130" s="3">
        <v>1000</v>
      </c>
      <c r="C130" s="4">
        <f t="shared" si="28"/>
        <v>3000</v>
      </c>
      <c r="D130" s="3">
        <v>0.5</v>
      </c>
      <c r="E130" s="30">
        <f t="shared" si="29"/>
        <v>142.85714285714286</v>
      </c>
      <c r="F130" s="7">
        <f t="shared" si="30"/>
        <v>90.13211110314941</v>
      </c>
      <c r="G130" s="7">
        <f t="shared" si="31"/>
        <v>104.55324887965331</v>
      </c>
      <c r="H130" s="10">
        <f t="shared" si="32"/>
        <v>66.16805513273295</v>
      </c>
      <c r="I130" s="11">
        <f t="shared" si="33"/>
        <v>2.646722205309318</v>
      </c>
      <c r="J130" s="12">
        <f t="shared" si="34"/>
        <v>104553.24887965331</v>
      </c>
      <c r="K130" s="15">
        <f t="shared" si="35"/>
        <v>49.78726137126348</v>
      </c>
      <c r="L130" s="3">
        <v>18</v>
      </c>
      <c r="M130" s="19">
        <f t="shared" si="36"/>
        <v>18.44124268801545</v>
      </c>
      <c r="N130" s="19">
        <f t="shared" si="37"/>
        <v>23.80754193801771</v>
      </c>
      <c r="O130" s="3">
        <v>15</v>
      </c>
      <c r="P130" s="12">
        <f t="shared" si="38"/>
        <v>142.16287695585754</v>
      </c>
      <c r="Q130" s="21">
        <v>130</v>
      </c>
      <c r="R130" s="24">
        <f t="shared" si="39"/>
        <v>6.011811810580065</v>
      </c>
      <c r="S130" s="23">
        <f t="shared" si="40"/>
        <v>2.3000000000000003</v>
      </c>
      <c r="T130" s="10">
        <f t="shared" si="41"/>
        <v>77.69388197455342</v>
      </c>
    </row>
    <row r="131" spans="1:20" ht="15" customHeight="1">
      <c r="A131" s="9">
        <v>27</v>
      </c>
      <c r="B131" s="3">
        <v>1250</v>
      </c>
      <c r="C131" s="4">
        <f t="shared" si="28"/>
        <v>3750</v>
      </c>
      <c r="D131" s="3">
        <v>0.5</v>
      </c>
      <c r="E131" s="30">
        <f t="shared" si="29"/>
        <v>178.57142857142858</v>
      </c>
      <c r="F131" s="7">
        <f t="shared" si="30"/>
        <v>89.11219323982402</v>
      </c>
      <c r="G131" s="7">
        <f t="shared" si="31"/>
        <v>103.37014415819586</v>
      </c>
      <c r="H131" s="10">
        <f t="shared" si="32"/>
        <v>72.0170637663512</v>
      </c>
      <c r="I131" s="11">
        <f t="shared" si="33"/>
        <v>2.880682550654048</v>
      </c>
      <c r="J131" s="12">
        <f t="shared" si="34"/>
        <v>129212.68019774482</v>
      </c>
      <c r="K131" s="15">
        <f t="shared" si="35"/>
        <v>61.52984771321182</v>
      </c>
      <c r="L131" s="3">
        <v>18</v>
      </c>
      <c r="M131" s="19">
        <f t="shared" si="36"/>
        <v>20.50094990390262</v>
      </c>
      <c r="N131" s="19">
        <f t="shared" si="37"/>
        <v>26.466612519749127</v>
      </c>
      <c r="O131" s="3">
        <v>15</v>
      </c>
      <c r="P131" s="12">
        <f t="shared" si="38"/>
        <v>175.69273602614308</v>
      </c>
      <c r="Q131" s="21">
        <v>135</v>
      </c>
      <c r="R131" s="24">
        <f t="shared" si="39"/>
        <v>7.429729111370326</v>
      </c>
      <c r="S131" s="23">
        <f t="shared" si="40"/>
        <v>2.35</v>
      </c>
      <c r="T131" s="10">
        <f t="shared" si="41"/>
        <v>83.27247075740866</v>
      </c>
    </row>
    <row r="132" spans="1:20" ht="15" customHeight="1">
      <c r="A132" s="9">
        <v>28</v>
      </c>
      <c r="B132" s="3">
        <v>1500</v>
      </c>
      <c r="C132" s="4">
        <f t="shared" si="28"/>
        <v>4500</v>
      </c>
      <c r="D132" s="3">
        <v>0.5</v>
      </c>
      <c r="E132" s="30">
        <f t="shared" si="29"/>
        <v>214.28571428571428</v>
      </c>
      <c r="F132" s="7">
        <f t="shared" si="30"/>
        <v>88.28743289393957</v>
      </c>
      <c r="G132" s="7">
        <f t="shared" si="31"/>
        <v>102.41342215696989</v>
      </c>
      <c r="H132" s="10">
        <f t="shared" si="32"/>
        <v>77.17783856895204</v>
      </c>
      <c r="I132" s="11">
        <f t="shared" si="33"/>
        <v>3.0871135427580816</v>
      </c>
      <c r="J132" s="12">
        <f t="shared" si="34"/>
        <v>153620.13323545482</v>
      </c>
      <c r="K132" s="15">
        <f t="shared" si="35"/>
        <v>73.15244439783562</v>
      </c>
      <c r="L132" s="3">
        <v>18</v>
      </c>
      <c r="M132" s="19">
        <f t="shared" si="36"/>
        <v>22.35349759014966</v>
      </c>
      <c r="N132" s="19">
        <f t="shared" si="37"/>
        <v>28.85824129871242</v>
      </c>
      <c r="O132" s="3">
        <v>15</v>
      </c>
      <c r="P132" s="12">
        <f t="shared" si="38"/>
        <v>208.87997583157286</v>
      </c>
      <c r="Q132" s="21">
        <v>140</v>
      </c>
      <c r="R132" s="24">
        <f t="shared" si="39"/>
        <v>8.833157661038651</v>
      </c>
      <c r="S132" s="23">
        <f t="shared" si="40"/>
        <v>2.4000000000000004</v>
      </c>
      <c r="T132" s="10">
        <f t="shared" si="41"/>
        <v>87.83050967725754</v>
      </c>
    </row>
    <row r="133" spans="1:20" ht="15" customHeight="1">
      <c r="A133" s="9">
        <v>29</v>
      </c>
      <c r="B133" s="3">
        <v>2000</v>
      </c>
      <c r="C133" s="4">
        <f t="shared" si="28"/>
        <v>6000</v>
      </c>
      <c r="D133" s="3">
        <v>0.5</v>
      </c>
      <c r="E133" s="30">
        <f t="shared" si="29"/>
        <v>285.7142857142857</v>
      </c>
      <c r="F133" s="7">
        <f t="shared" si="30"/>
        <v>87.00155472994776</v>
      </c>
      <c r="G133" s="7">
        <f t="shared" si="31"/>
        <v>100.92180348673939</v>
      </c>
      <c r="H133" s="10">
        <f t="shared" si="32"/>
        <v>86.08338894505108</v>
      </c>
      <c r="I133" s="11">
        <f t="shared" si="33"/>
        <v>3.4433355578020435</v>
      </c>
      <c r="J133" s="12">
        <f t="shared" si="34"/>
        <v>201843.60697347877</v>
      </c>
      <c r="K133" s="15">
        <f t="shared" si="35"/>
        <v>96.11600332070418</v>
      </c>
      <c r="L133" s="3">
        <v>18</v>
      </c>
      <c r="M133" s="19">
        <f t="shared" si="36"/>
        <v>25.6229374361812</v>
      </c>
      <c r="N133" s="19">
        <f t="shared" si="37"/>
        <v>33.07906999041479</v>
      </c>
      <c r="O133" s="3">
        <v>15</v>
      </c>
      <c r="P133" s="12">
        <f t="shared" si="38"/>
        <v>274.45027457278076</v>
      </c>
      <c r="Q133" s="21">
        <v>145</v>
      </c>
      <c r="R133" s="24">
        <f t="shared" si="39"/>
        <v>11.60600740097503</v>
      </c>
      <c r="S133" s="23">
        <f t="shared" si="40"/>
        <v>2.45</v>
      </c>
      <c r="T133" s="10">
        <f t="shared" si="41"/>
        <v>95.02256148855204</v>
      </c>
    </row>
    <row r="134" spans="1:20" ht="15" customHeight="1">
      <c r="A134" s="9">
        <v>30</v>
      </c>
      <c r="B134" s="3">
        <v>2250</v>
      </c>
      <c r="C134" s="4">
        <f t="shared" si="28"/>
        <v>6750</v>
      </c>
      <c r="D134" s="3">
        <v>0.5</v>
      </c>
      <c r="E134" s="30">
        <f t="shared" si="29"/>
        <v>321.42857142857144</v>
      </c>
      <c r="F134" s="7">
        <f t="shared" si="30"/>
        <v>86.48050857348146</v>
      </c>
      <c r="G134" s="7">
        <f t="shared" si="31"/>
        <v>100.31738994523849</v>
      </c>
      <c r="H134" s="10">
        <f t="shared" si="32"/>
        <v>90.01955330599738</v>
      </c>
      <c r="I134" s="11">
        <f t="shared" si="33"/>
        <v>3.600782132239895</v>
      </c>
      <c r="J134" s="12">
        <f t="shared" si="34"/>
        <v>225714.1273767866</v>
      </c>
      <c r="K134" s="15">
        <f t="shared" si="35"/>
        <v>107.48291779846981</v>
      </c>
      <c r="L134" s="3">
        <v>18</v>
      </c>
      <c r="M134" s="19">
        <f t="shared" si="36"/>
        <v>27.09572575808882</v>
      </c>
      <c r="N134" s="19">
        <f t="shared" si="37"/>
        <v>34.980431538160445</v>
      </c>
      <c r="O134" s="3">
        <v>15</v>
      </c>
      <c r="P134" s="12">
        <f t="shared" si="38"/>
        <v>306.9074377057394</v>
      </c>
      <c r="Q134" s="21">
        <v>150</v>
      </c>
      <c r="R134" s="24">
        <f t="shared" si="39"/>
        <v>12.978562324165228</v>
      </c>
      <c r="S134" s="23">
        <f t="shared" si="40"/>
        <v>2.5</v>
      </c>
      <c r="T134" s="10">
        <f t="shared" si="41"/>
        <v>97.96713737996166</v>
      </c>
    </row>
    <row r="135" spans="1:20" ht="15" customHeight="1">
      <c r="A135" s="9">
        <v>31</v>
      </c>
      <c r="B135" s="3">
        <v>2500</v>
      </c>
      <c r="C135" s="4">
        <f t="shared" si="28"/>
        <v>7500</v>
      </c>
      <c r="D135" s="3">
        <v>0.5</v>
      </c>
      <c r="E135" s="30">
        <f t="shared" si="29"/>
        <v>357.14285714285717</v>
      </c>
      <c r="F135" s="7">
        <f t="shared" si="30"/>
        <v>86.01706164840208</v>
      </c>
      <c r="G135" s="7">
        <f t="shared" si="31"/>
        <v>99.7797915121464</v>
      </c>
      <c r="H135" s="10">
        <f t="shared" si="32"/>
        <v>93.69283861288086</v>
      </c>
      <c r="I135" s="11">
        <f t="shared" si="33"/>
        <v>3.7477135445152343</v>
      </c>
      <c r="J135" s="12">
        <f t="shared" si="34"/>
        <v>249449.47878036601</v>
      </c>
      <c r="K135" s="16">
        <f t="shared" si="35"/>
        <v>118.78546608588857</v>
      </c>
      <c r="L135" s="3">
        <v>18</v>
      </c>
      <c r="M135" s="19">
        <f t="shared" si="36"/>
        <v>28.484770015599814</v>
      </c>
      <c r="N135" s="19">
        <f t="shared" si="37"/>
        <v>36.77367996365549</v>
      </c>
      <c r="O135" s="3">
        <v>15</v>
      </c>
      <c r="P135" s="12">
        <f t="shared" si="38"/>
        <v>339.1808091910683</v>
      </c>
      <c r="Q135" s="21">
        <v>155</v>
      </c>
      <c r="R135" s="24">
        <f t="shared" si="39"/>
        <v>14.343345029871044</v>
      </c>
      <c r="S135" s="23">
        <f t="shared" si="40"/>
        <v>2.55</v>
      </c>
      <c r="T135" s="10">
        <f t="shared" si="41"/>
        <v>100.6011502714073</v>
      </c>
    </row>
    <row r="136" spans="1:20" ht="15" customHeight="1">
      <c r="A136" s="9">
        <v>32</v>
      </c>
      <c r="B136" s="3">
        <v>2750</v>
      </c>
      <c r="C136" s="4">
        <f t="shared" si="28"/>
        <v>8250</v>
      </c>
      <c r="D136" s="3">
        <v>0.5</v>
      </c>
      <c r="E136" s="30">
        <f t="shared" si="29"/>
        <v>392.85714285714283</v>
      </c>
      <c r="F136" s="7">
        <f t="shared" si="30"/>
        <v>85.59996280846327</v>
      </c>
      <c r="G136" s="7">
        <f t="shared" si="31"/>
        <v>99.29595685781739</v>
      </c>
      <c r="H136" s="10">
        <f t="shared" si="32"/>
        <v>97.1446885527393</v>
      </c>
      <c r="I136" s="11">
        <f t="shared" si="33"/>
        <v>3.885787542109572</v>
      </c>
      <c r="J136" s="12">
        <f t="shared" si="34"/>
        <v>273063.88135899784</v>
      </c>
      <c r="K136" s="16">
        <f t="shared" si="35"/>
        <v>130.03041969476087</v>
      </c>
      <c r="L136" s="3">
        <v>18</v>
      </c>
      <c r="M136" s="19">
        <f t="shared" si="36"/>
        <v>29.802558315485346</v>
      </c>
      <c r="N136" s="19">
        <f t="shared" si="37"/>
        <v>38.474937343416705</v>
      </c>
      <c r="O136" s="3">
        <v>15</v>
      </c>
      <c r="P136" s="12">
        <f t="shared" si="38"/>
        <v>371.28972444855907</v>
      </c>
      <c r="Q136" s="21">
        <v>160</v>
      </c>
      <c r="R136" s="24">
        <f t="shared" si="39"/>
        <v>15.701173178142373</v>
      </c>
      <c r="S136" s="23">
        <f t="shared" si="40"/>
        <v>2.6</v>
      </c>
      <c r="T136" s="10">
        <f t="shared" si="41"/>
        <v>102.98390476651542</v>
      </c>
    </row>
    <row r="137" spans="1:20" ht="15" customHeight="1">
      <c r="A137" s="9">
        <v>33</v>
      </c>
      <c r="B137" s="3">
        <v>3000</v>
      </c>
      <c r="C137" s="4">
        <f t="shared" si="28"/>
        <v>9000</v>
      </c>
      <c r="D137" s="3">
        <v>0.5</v>
      </c>
      <c r="E137" s="30">
        <f t="shared" si="29"/>
        <v>428.57142857142856</v>
      </c>
      <c r="F137" s="7">
        <f t="shared" si="30"/>
        <v>85.22094768309786</v>
      </c>
      <c r="G137" s="7">
        <f t="shared" si="31"/>
        <v>98.85629931239352</v>
      </c>
      <c r="H137" s="10">
        <f t="shared" si="32"/>
        <v>100.40690907632319</v>
      </c>
      <c r="I137" s="11">
        <f t="shared" si="33"/>
        <v>4.016276363052928</v>
      </c>
      <c r="J137" s="12">
        <f t="shared" si="34"/>
        <v>296568.89793718053</v>
      </c>
      <c r="K137" s="16">
        <f t="shared" si="35"/>
        <v>141.22328473199073</v>
      </c>
      <c r="L137" s="3">
        <v>18</v>
      </c>
      <c r="M137" s="19">
        <f t="shared" si="36"/>
        <v>31.05876756366625</v>
      </c>
      <c r="N137" s="19">
        <f t="shared" si="37"/>
        <v>40.09669650926883</v>
      </c>
      <c r="O137" s="3">
        <v>15</v>
      </c>
      <c r="P137" s="12">
        <f t="shared" si="38"/>
        <v>403.2499056524534</v>
      </c>
      <c r="Q137" s="21">
        <v>165</v>
      </c>
      <c r="R137" s="24">
        <f t="shared" si="39"/>
        <v>17.05271163138788</v>
      </c>
      <c r="S137" s="23">
        <f t="shared" si="40"/>
        <v>2.6500000000000004</v>
      </c>
      <c r="T137" s="10">
        <f t="shared" si="41"/>
        <v>105.15918919125616</v>
      </c>
    </row>
    <row r="138" spans="1:20" ht="15" customHeight="1">
      <c r="A138" s="9">
        <v>34</v>
      </c>
      <c r="B138" s="3">
        <v>3500</v>
      </c>
      <c r="C138" s="4">
        <f t="shared" si="28"/>
        <v>10500</v>
      </c>
      <c r="D138" s="3">
        <v>0.5</v>
      </c>
      <c r="E138" s="30">
        <f t="shared" si="29"/>
        <v>500</v>
      </c>
      <c r="F138" s="7">
        <f t="shared" si="30"/>
        <v>84.553594163706</v>
      </c>
      <c r="G138" s="7">
        <f t="shared" si="31"/>
        <v>98.08216922989895</v>
      </c>
      <c r="H138" s="10">
        <f t="shared" si="32"/>
        <v>106.45758239633079</v>
      </c>
      <c r="I138" s="11">
        <f t="shared" si="33"/>
        <v>4.258303295853231</v>
      </c>
      <c r="J138" s="12">
        <f t="shared" si="34"/>
        <v>343287.5923046463</v>
      </c>
      <c r="K138" s="16">
        <f t="shared" si="35"/>
        <v>163.47028204983158</v>
      </c>
      <c r="L138" s="3">
        <v>18</v>
      </c>
      <c r="M138" s="19">
        <f t="shared" si="36"/>
        <v>33.415692845020644</v>
      </c>
      <c r="N138" s="19">
        <f t="shared" si="37"/>
        <v>43.13947396358243</v>
      </c>
      <c r="O138" s="3">
        <v>15</v>
      </c>
      <c r="P138" s="12">
        <f t="shared" si="38"/>
        <v>466.77412962511323</v>
      </c>
      <c r="Q138" s="21">
        <v>170</v>
      </c>
      <c r="R138" s="24">
        <f t="shared" si="39"/>
        <v>19.739036557517164</v>
      </c>
      <c r="S138" s="23">
        <f t="shared" si="40"/>
        <v>2.7</v>
      </c>
      <c r="T138" s="10">
        <f t="shared" si="41"/>
        <v>109.01295618693763</v>
      </c>
    </row>
    <row r="139" spans="1:20" ht="15" customHeight="1">
      <c r="A139" s="9">
        <v>35</v>
      </c>
      <c r="B139" s="3">
        <v>4000</v>
      </c>
      <c r="C139" s="4">
        <f t="shared" si="28"/>
        <v>12000</v>
      </c>
      <c r="D139" s="3">
        <v>0.5</v>
      </c>
      <c r="E139" s="30">
        <f t="shared" si="29"/>
        <v>571.4285714285714</v>
      </c>
      <c r="F139" s="7">
        <f t="shared" si="30"/>
        <v>83.97973189339392</v>
      </c>
      <c r="G139" s="7">
        <f t="shared" si="31"/>
        <v>97.41648899633694</v>
      </c>
      <c r="H139" s="10">
        <f t="shared" si="32"/>
        <v>111.99286177294748</v>
      </c>
      <c r="I139" s="11">
        <f t="shared" si="33"/>
        <v>4.479714470917899</v>
      </c>
      <c r="J139" s="12">
        <f t="shared" si="34"/>
        <v>389665.95598534774</v>
      </c>
      <c r="K139" s="16">
        <f t="shared" si="35"/>
        <v>185.55521713587987</v>
      </c>
      <c r="L139" s="3">
        <v>18</v>
      </c>
      <c r="M139" s="19">
        <f t="shared" si="36"/>
        <v>35.60144692879742</v>
      </c>
      <c r="N139" s="19">
        <f t="shared" si="37"/>
        <v>45.961270352039875</v>
      </c>
      <c r="O139" s="3">
        <v>15</v>
      </c>
      <c r="P139" s="12">
        <f t="shared" si="38"/>
        <v>529.8356000242092</v>
      </c>
      <c r="Q139" s="21">
        <v>175</v>
      </c>
      <c r="R139" s="24">
        <f t="shared" si="39"/>
        <v>22.405792469157493</v>
      </c>
      <c r="S139" s="23">
        <f t="shared" si="40"/>
        <v>2.75</v>
      </c>
      <c r="T139" s="10">
        <f t="shared" si="41"/>
        <v>112.3512410025507</v>
      </c>
    </row>
    <row r="140" spans="1:20" ht="15" customHeight="1">
      <c r="A140" s="9">
        <v>36</v>
      </c>
      <c r="B140" s="3">
        <v>4500</v>
      </c>
      <c r="C140" s="4">
        <f t="shared" si="28"/>
        <v>13500</v>
      </c>
      <c r="D140" s="3">
        <v>0.5</v>
      </c>
      <c r="E140" s="30">
        <f t="shared" si="29"/>
        <v>642.8571428571429</v>
      </c>
      <c r="F140" s="7">
        <f t="shared" si="30"/>
        <v>83.47678322012086</v>
      </c>
      <c r="G140" s="7">
        <f t="shared" si="31"/>
        <v>96.8330685353402</v>
      </c>
      <c r="H140" s="10">
        <f t="shared" si="32"/>
        <v>117.11373720075453</v>
      </c>
      <c r="I140" s="11">
        <f t="shared" si="33"/>
        <v>4.684549488030181</v>
      </c>
      <c r="J140" s="12">
        <f t="shared" si="34"/>
        <v>435748.8084090309</v>
      </c>
      <c r="K140" s="16">
        <f t="shared" si="35"/>
        <v>207.499432575729</v>
      </c>
      <c r="L140" s="3">
        <v>18</v>
      </c>
      <c r="M140" s="19">
        <f t="shared" si="36"/>
        <v>37.64779291900023</v>
      </c>
      <c r="N140" s="19">
        <f t="shared" si="37"/>
        <v>48.60309166558447</v>
      </c>
      <c r="O140" s="3">
        <v>15</v>
      </c>
      <c r="P140" s="12">
        <f t="shared" si="38"/>
        <v>592.495258610466</v>
      </c>
      <c r="Q140" s="21">
        <v>180</v>
      </c>
      <c r="R140" s="24">
        <f t="shared" si="39"/>
        <v>25.055556483519275</v>
      </c>
      <c r="S140" s="23">
        <f t="shared" si="40"/>
        <v>2.8000000000000003</v>
      </c>
      <c r="T140" s="10">
        <f t="shared" si="41"/>
        <v>115.29581689396028</v>
      </c>
    </row>
    <row r="141" spans="1:20" ht="15" customHeight="1">
      <c r="A141" s="9">
        <v>37</v>
      </c>
      <c r="B141" s="3">
        <v>5000</v>
      </c>
      <c r="C141" s="4">
        <f t="shared" si="28"/>
        <v>15000</v>
      </c>
      <c r="D141" s="3">
        <v>0.5</v>
      </c>
      <c r="E141" s="30">
        <f t="shared" si="29"/>
        <v>714.2857142857143</v>
      </c>
      <c r="F141" s="7">
        <f t="shared" si="30"/>
        <v>83.02943318556348</v>
      </c>
      <c r="G141" s="7">
        <f t="shared" si="31"/>
        <v>96.31414249525362</v>
      </c>
      <c r="H141" s="10">
        <f t="shared" si="32"/>
        <v>121.89261194845986</v>
      </c>
      <c r="I141" s="11">
        <f t="shared" si="33"/>
        <v>4.8757044779383945</v>
      </c>
      <c r="J141" s="12">
        <f t="shared" si="34"/>
        <v>481570.7124762681</v>
      </c>
      <c r="K141" s="16">
        <f t="shared" si="35"/>
        <v>229.319386893461</v>
      </c>
      <c r="L141" s="3">
        <v>18</v>
      </c>
      <c r="M141" s="19">
        <f t="shared" si="36"/>
        <v>39.577781841570015</v>
      </c>
      <c r="N141" s="19">
        <f t="shared" si="37"/>
        <v>51.09469665074366</v>
      </c>
      <c r="O141" s="3">
        <v>15</v>
      </c>
      <c r="P141" s="12">
        <f t="shared" si="38"/>
        <v>654.8001011629143</v>
      </c>
      <c r="Q141" s="21">
        <v>185</v>
      </c>
      <c r="R141" s="24">
        <f t="shared" si="39"/>
        <v>27.690315967385413</v>
      </c>
      <c r="S141" s="23">
        <f t="shared" si="40"/>
        <v>2.8500000000000005</v>
      </c>
      <c r="T141" s="10">
        <f t="shared" si="41"/>
        <v>117.92982978540596</v>
      </c>
    </row>
    <row r="142" spans="1:20" ht="15" customHeight="1">
      <c r="A142" s="9">
        <v>38</v>
      </c>
      <c r="B142" s="3">
        <v>5500</v>
      </c>
      <c r="C142" s="4">
        <f t="shared" si="28"/>
        <v>16500</v>
      </c>
      <c r="D142" s="3">
        <v>0.5</v>
      </c>
      <c r="E142" s="30">
        <f t="shared" si="29"/>
        <v>785.7142857142857</v>
      </c>
      <c r="F142" s="7">
        <f t="shared" si="30"/>
        <v>82.62682142925848</v>
      </c>
      <c r="G142" s="7">
        <f t="shared" si="31"/>
        <v>95.84711285793983</v>
      </c>
      <c r="H142" s="10">
        <f t="shared" si="32"/>
        <v>126.38340346948486</v>
      </c>
      <c r="I142" s="11">
        <f t="shared" si="33"/>
        <v>5.055336138779395</v>
      </c>
      <c r="J142" s="12">
        <f t="shared" si="34"/>
        <v>527159.120718669</v>
      </c>
      <c r="K142" s="16">
        <f t="shared" si="35"/>
        <v>251.02815272317574</v>
      </c>
      <c r="L142" s="3">
        <v>18</v>
      </c>
      <c r="M142" s="19">
        <f t="shared" si="36"/>
        <v>41.408765129048945</v>
      </c>
      <c r="N142" s="19">
        <f t="shared" si="37"/>
        <v>53.458485910606996</v>
      </c>
      <c r="O142" s="3">
        <v>15</v>
      </c>
      <c r="P142" s="12">
        <f t="shared" si="38"/>
        <v>716.7874553678306</v>
      </c>
      <c r="Q142" s="21">
        <v>190</v>
      </c>
      <c r="R142" s="24">
        <f t="shared" si="39"/>
        <v>30.311649441323464</v>
      </c>
      <c r="S142" s="23">
        <f t="shared" si="40"/>
        <v>2.9000000000000004</v>
      </c>
      <c r="T142" s="10">
        <f t="shared" si="41"/>
        <v>120.31258428051405</v>
      </c>
    </row>
    <row r="143" spans="1:20" ht="15" customHeight="1">
      <c r="A143" s="9">
        <v>39</v>
      </c>
      <c r="B143" s="3">
        <v>6000</v>
      </c>
      <c r="C143" s="4">
        <f t="shared" si="28"/>
        <v>18000</v>
      </c>
      <c r="D143" s="3">
        <v>0.5</v>
      </c>
      <c r="E143" s="30">
        <f t="shared" si="29"/>
        <v>857.1428571428571</v>
      </c>
      <c r="F143" s="7">
        <f t="shared" si="30"/>
        <v>82.26097062681573</v>
      </c>
      <c r="G143" s="7">
        <f t="shared" si="31"/>
        <v>95.42272592710624</v>
      </c>
      <c r="H143" s="10">
        <f t="shared" si="32"/>
        <v>130.62749070452418</v>
      </c>
      <c r="I143" s="11">
        <f t="shared" si="33"/>
        <v>5.225099628180967</v>
      </c>
      <c r="J143" s="12">
        <f t="shared" si="34"/>
        <v>572536.3555626374</v>
      </c>
      <c r="K143" s="16">
        <f t="shared" si="35"/>
        <v>272.6363597917321</v>
      </c>
      <c r="L143" s="3">
        <v>18</v>
      </c>
      <c r="M143" s="19">
        <f t="shared" si="36"/>
        <v>43.15418822864354</v>
      </c>
      <c r="N143" s="19">
        <f t="shared" si="37"/>
        <v>55.71181744287886</v>
      </c>
      <c r="O143" s="3">
        <v>15</v>
      </c>
      <c r="P143" s="12">
        <f t="shared" si="38"/>
        <v>778.4876734179226</v>
      </c>
      <c r="Q143" s="21">
        <v>195</v>
      </c>
      <c r="R143" s="24">
        <f t="shared" si="39"/>
        <v>32.92084044485165</v>
      </c>
      <c r="S143" s="23">
        <f t="shared" si="40"/>
        <v>2.95</v>
      </c>
      <c r="T143" s="10">
        <f t="shared" si="41"/>
        <v>122.48786870525478</v>
      </c>
    </row>
    <row r="144" spans="1:20" ht="15" customHeight="1">
      <c r="A144" s="9">
        <v>40</v>
      </c>
      <c r="B144" s="3">
        <v>6500</v>
      </c>
      <c r="C144" s="4">
        <f t="shared" si="28"/>
        <v>19500</v>
      </c>
      <c r="D144" s="3">
        <v>0.5</v>
      </c>
      <c r="E144" s="30">
        <f t="shared" si="29"/>
        <v>928.5714285714286</v>
      </c>
      <c r="F144" s="7">
        <f t="shared" si="30"/>
        <v>81.92585116877835</v>
      </c>
      <c r="G144" s="7">
        <f t="shared" si="31"/>
        <v>95.03398735578288</v>
      </c>
      <c r="H144" s="10">
        <f t="shared" si="32"/>
        <v>134.6574170907723</v>
      </c>
      <c r="I144" s="11">
        <f t="shared" si="33"/>
        <v>5.386296683630892</v>
      </c>
      <c r="J144" s="12">
        <f t="shared" si="34"/>
        <v>617720.9178125887</v>
      </c>
      <c r="K144" s="16">
        <f t="shared" si="35"/>
        <v>294.1528180059946</v>
      </c>
      <c r="L144" s="3">
        <v>18</v>
      </c>
      <c r="M144" s="19">
        <f t="shared" si="36"/>
        <v>44.82471850869644</v>
      </c>
      <c r="N144" s="19">
        <f t="shared" si="37"/>
        <v>57.86846276087223</v>
      </c>
      <c r="O144" s="3">
        <v>15</v>
      </c>
      <c r="P144" s="12">
        <f t="shared" si="38"/>
        <v>839.9259111797927</v>
      </c>
      <c r="Q144" s="21">
        <v>200</v>
      </c>
      <c r="R144" s="24">
        <f t="shared" si="39"/>
        <v>35.51895277422385</v>
      </c>
      <c r="S144" s="23">
        <f t="shared" si="40"/>
        <v>3.0000000000000004</v>
      </c>
      <c r="T144" s="10">
        <f t="shared" si="41"/>
        <v>124.4889363970932</v>
      </c>
    </row>
    <row r="145" spans="1:20" ht="15" customHeight="1">
      <c r="A145" s="9">
        <v>41</v>
      </c>
      <c r="B145" s="3">
        <v>7000</v>
      </c>
      <c r="C145" s="4">
        <f t="shared" si="28"/>
        <v>21000</v>
      </c>
      <c r="D145" s="3">
        <v>0.5</v>
      </c>
      <c r="E145" s="30">
        <f t="shared" si="29"/>
        <v>1000</v>
      </c>
      <c r="F145" s="7">
        <f t="shared" si="30"/>
        <v>81.61679628061434</v>
      </c>
      <c r="G145" s="7">
        <f t="shared" si="31"/>
        <v>94.67548368551263</v>
      </c>
      <c r="H145" s="10">
        <f t="shared" si="32"/>
        <v>138.4993023172547</v>
      </c>
      <c r="I145" s="11">
        <f t="shared" si="33"/>
        <v>5.539972092690188</v>
      </c>
      <c r="J145" s="12">
        <f t="shared" si="34"/>
        <v>662728.3857985884</v>
      </c>
      <c r="K145" s="16">
        <f t="shared" si="35"/>
        <v>315.5849456183754</v>
      </c>
      <c r="L145" s="3">
        <v>18</v>
      </c>
      <c r="M145" s="19">
        <f t="shared" si="36"/>
        <v>46.42898646472678</v>
      </c>
      <c r="N145" s="19">
        <f t="shared" si="37"/>
        <v>59.939563786392135</v>
      </c>
      <c r="O145" s="3">
        <v>15</v>
      </c>
      <c r="P145" s="12">
        <f t="shared" si="38"/>
        <v>901.1233507806726</v>
      </c>
      <c r="Q145" s="21">
        <v>205</v>
      </c>
      <c r="R145" s="24">
        <f t="shared" si="39"/>
        <v>38.10688218341883</v>
      </c>
      <c r="S145" s="23">
        <f t="shared" si="40"/>
        <v>3.0500000000000007</v>
      </c>
      <c r="T145" s="10">
        <f t="shared" si="41"/>
        <v>126.34163570093625</v>
      </c>
    </row>
    <row r="146" spans="1:20" ht="15" customHeight="1">
      <c r="A146" s="9">
        <v>42</v>
      </c>
      <c r="B146" s="3">
        <v>7500</v>
      </c>
      <c r="C146" s="4">
        <f t="shared" si="28"/>
        <v>22500</v>
      </c>
      <c r="D146" s="3">
        <v>0.5</v>
      </c>
      <c r="E146" s="30">
        <f t="shared" si="29"/>
        <v>1071.4285714285713</v>
      </c>
      <c r="F146" s="7">
        <f t="shared" si="30"/>
        <v>81.33012109527908</v>
      </c>
      <c r="G146" s="7">
        <f t="shared" si="31"/>
        <v>94.34294047052373</v>
      </c>
      <c r="H146" s="10">
        <f t="shared" si="32"/>
        <v>142.1744723920767</v>
      </c>
      <c r="I146" s="11">
        <f t="shared" si="33"/>
        <v>5.686978895683068</v>
      </c>
      <c r="J146" s="12">
        <f t="shared" si="34"/>
        <v>707572.053528928</v>
      </c>
      <c r="K146" s="16">
        <f t="shared" si="35"/>
        <v>336.9390731090133</v>
      </c>
      <c r="L146" s="3">
        <v>18</v>
      </c>
      <c r="M146" s="19">
        <f t="shared" si="36"/>
        <v>47.97409079128671</v>
      </c>
      <c r="N146" s="19">
        <f t="shared" si="37"/>
        <v>61.934284894698685</v>
      </c>
      <c r="O146" s="3">
        <v>15</v>
      </c>
      <c r="P146" s="12">
        <f t="shared" si="38"/>
        <v>962.0980683156173</v>
      </c>
      <c r="Q146" s="21">
        <v>210</v>
      </c>
      <c r="R146" s="24">
        <f t="shared" si="39"/>
        <v>40.68539307791336</v>
      </c>
      <c r="S146" s="23">
        <f t="shared" si="40"/>
        <v>3.1</v>
      </c>
      <c r="T146" s="10">
        <f t="shared" si="41"/>
        <v>128.06645748811005</v>
      </c>
    </row>
    <row r="147" spans="1:20" ht="15" customHeight="1">
      <c r="A147" s="9">
        <v>43</v>
      </c>
      <c r="B147" s="3">
        <v>8000</v>
      </c>
      <c r="C147" s="4">
        <f t="shared" si="28"/>
        <v>24000</v>
      </c>
      <c r="D147" s="3">
        <v>0.5</v>
      </c>
      <c r="E147" s="30">
        <f t="shared" si="29"/>
        <v>1142.857142857143</v>
      </c>
      <c r="F147" s="7">
        <f t="shared" si="30"/>
        <v>81.0628659542642</v>
      </c>
      <c r="G147" s="7">
        <f t="shared" si="31"/>
        <v>94.03292450694646</v>
      </c>
      <c r="H147" s="10">
        <f t="shared" si="32"/>
        <v>145.7005961521872</v>
      </c>
      <c r="I147" s="11">
        <f t="shared" si="33"/>
        <v>5.828023846087487</v>
      </c>
      <c r="J147" s="12">
        <f t="shared" si="34"/>
        <v>752263.3960555716</v>
      </c>
      <c r="K147" s="16">
        <f t="shared" si="35"/>
        <v>358.22066478836746</v>
      </c>
      <c r="L147" s="3">
        <v>18</v>
      </c>
      <c r="M147" s="19">
        <f t="shared" si="36"/>
        <v>49.465953174995576</v>
      </c>
      <c r="N147" s="19">
        <f t="shared" si="37"/>
        <v>63.860270950344585</v>
      </c>
      <c r="O147" s="3">
        <v>15</v>
      </c>
      <c r="P147" s="12">
        <f t="shared" si="38"/>
        <v>1022.8656666130217</v>
      </c>
      <c r="Q147" s="21">
        <v>215</v>
      </c>
      <c r="R147" s="24">
        <f t="shared" si="39"/>
        <v>43.25514527319537</v>
      </c>
      <c r="S147" s="23">
        <f t="shared" si="40"/>
        <v>3.15</v>
      </c>
      <c r="T147" s="10">
        <f t="shared" si="41"/>
        <v>129.67992051654932</v>
      </c>
    </row>
    <row r="148" spans="1:20" ht="15" customHeight="1">
      <c r="A148" s="9">
        <v>44</v>
      </c>
      <c r="B148" s="3">
        <v>8500</v>
      </c>
      <c r="C148" s="4">
        <f t="shared" si="28"/>
        <v>25500</v>
      </c>
      <c r="D148" s="3">
        <v>0.5</v>
      </c>
      <c r="E148" s="30">
        <f t="shared" si="29"/>
        <v>1214.2857142857142</v>
      </c>
      <c r="F148" s="7">
        <f t="shared" si="30"/>
        <v>80.812618333204</v>
      </c>
      <c r="G148" s="7">
        <f t="shared" si="31"/>
        <v>93.74263726651664</v>
      </c>
      <c r="H148" s="10">
        <f t="shared" si="32"/>
        <v>149.0924988939274</v>
      </c>
      <c r="I148" s="11">
        <f t="shared" si="33"/>
        <v>5.963699955757096</v>
      </c>
      <c r="J148" s="12">
        <f t="shared" si="34"/>
        <v>796812.4167653915</v>
      </c>
      <c r="K148" s="16">
        <f t="shared" si="35"/>
        <v>379.43448417399594</v>
      </c>
      <c r="L148" s="3">
        <v>18</v>
      </c>
      <c r="M148" s="19">
        <f t="shared" si="36"/>
        <v>50.909574058823836</v>
      </c>
      <c r="N148" s="19">
        <f t="shared" si="37"/>
        <v>65.72397749744596</v>
      </c>
      <c r="O148" s="3">
        <v>15</v>
      </c>
      <c r="P148" s="12">
        <f t="shared" si="38"/>
        <v>1083.4397474525751</v>
      </c>
      <c r="Q148" s="21">
        <v>220</v>
      </c>
      <c r="R148" s="24">
        <f t="shared" si="39"/>
        <v>45.816713964010006</v>
      </c>
      <c r="S148" s="23">
        <f t="shared" si="40"/>
        <v>3.2</v>
      </c>
      <c r="T148" s="10">
        <f t="shared" si="41"/>
        <v>131.1955360619602</v>
      </c>
    </row>
    <row r="149" spans="1:20" ht="15" customHeight="1">
      <c r="A149" s="9">
        <v>45</v>
      </c>
      <c r="B149" s="3">
        <v>9000</v>
      </c>
      <c r="C149" s="4">
        <f t="shared" si="28"/>
        <v>27000</v>
      </c>
      <c r="D149" s="3">
        <v>0.5</v>
      </c>
      <c r="E149" s="30">
        <f t="shared" si="29"/>
        <v>1285.7142857142858</v>
      </c>
      <c r="F149" s="7">
        <f t="shared" si="30"/>
        <v>80.57738618475085</v>
      </c>
      <c r="G149" s="7">
        <f t="shared" si="31"/>
        <v>93.46976797431098</v>
      </c>
      <c r="H149" s="10">
        <f t="shared" si="32"/>
        <v>152.36275828324548</v>
      </c>
      <c r="I149" s="11">
        <f t="shared" si="33"/>
        <v>6.094510331329819</v>
      </c>
      <c r="J149" s="12">
        <f t="shared" si="34"/>
        <v>841227.9117687988</v>
      </c>
      <c r="K149" s="16">
        <f t="shared" si="35"/>
        <v>400.5847198899042</v>
      </c>
      <c r="L149" s="3">
        <v>18</v>
      </c>
      <c r="M149" s="19">
        <f t="shared" si="36"/>
        <v>52.30922117850289</v>
      </c>
      <c r="N149" s="19">
        <f t="shared" si="37"/>
        <v>67.53091415914066</v>
      </c>
      <c r="O149" s="3">
        <v>15</v>
      </c>
      <c r="P149" s="12">
        <f t="shared" si="38"/>
        <v>1143.8322710590962</v>
      </c>
      <c r="Q149" s="21">
        <v>225</v>
      </c>
      <c r="R149" s="24">
        <f t="shared" si="39"/>
        <v>48.37060492670593</v>
      </c>
      <c r="S149" s="23">
        <f t="shared" si="40"/>
        <v>3.25</v>
      </c>
      <c r="T149" s="10">
        <f t="shared" si="41"/>
        <v>132.62449640795893</v>
      </c>
    </row>
    <row r="150" spans="1:20" ht="15" customHeight="1">
      <c r="A150" s="9">
        <v>46</v>
      </c>
      <c r="B150" s="3">
        <v>9500</v>
      </c>
      <c r="C150" s="4">
        <f t="shared" si="28"/>
        <v>28500</v>
      </c>
      <c r="D150" s="3">
        <v>0.5</v>
      </c>
      <c r="E150" s="30">
        <f t="shared" si="29"/>
        <v>1357.142857142857</v>
      </c>
      <c r="F150" s="7">
        <f t="shared" si="30"/>
        <v>80.35550587108439</v>
      </c>
      <c r="G150" s="7">
        <f t="shared" si="31"/>
        <v>93.21238681045789</v>
      </c>
      <c r="H150" s="10">
        <f t="shared" si="32"/>
        <v>155.52214955812138</v>
      </c>
      <c r="I150" s="11">
        <f t="shared" si="33"/>
        <v>6.220885982324855</v>
      </c>
      <c r="J150" s="12">
        <f t="shared" si="34"/>
        <v>885517.6746993499</v>
      </c>
      <c r="K150" s="16">
        <f t="shared" si="35"/>
        <v>421.6750831901666</v>
      </c>
      <c r="L150" s="3">
        <v>18</v>
      </c>
      <c r="M150" s="19">
        <f t="shared" si="36"/>
        <v>53.668571269841784</v>
      </c>
      <c r="N150" s="19">
        <f t="shared" si="37"/>
        <v>69.28582758094768</v>
      </c>
      <c r="O150" s="3">
        <v>15</v>
      </c>
      <c r="P150" s="12">
        <f t="shared" si="38"/>
        <v>1204.0538345721295</v>
      </c>
      <c r="Q150" s="21">
        <v>230</v>
      </c>
      <c r="R150" s="24">
        <f t="shared" si="39"/>
        <v>50.91726629521262</v>
      </c>
      <c r="S150" s="23">
        <f t="shared" si="40"/>
        <v>3.3000000000000003</v>
      </c>
      <c r="T150" s="10">
        <f t="shared" si="41"/>
        <v>133.9761769397158</v>
      </c>
    </row>
    <row r="151" spans="1:20" ht="15" customHeight="1">
      <c r="A151" s="9">
        <v>47</v>
      </c>
      <c r="B151" s="3">
        <v>10000</v>
      </c>
      <c r="C151" s="4">
        <f t="shared" si="28"/>
        <v>30000</v>
      </c>
      <c r="D151" s="3">
        <v>0.5</v>
      </c>
      <c r="E151" s="30">
        <f t="shared" si="29"/>
        <v>1428.5714285714287</v>
      </c>
      <c r="F151" s="7">
        <f t="shared" si="30"/>
        <v>80.14557394781728</v>
      </c>
      <c r="G151" s="7">
        <f t="shared" si="31"/>
        <v>92.96886577946805</v>
      </c>
      <c r="H151" s="10">
        <f t="shared" si="32"/>
        <v>158.57998399437088</v>
      </c>
      <c r="I151" s="11">
        <f t="shared" si="33"/>
        <v>6.343199359774835</v>
      </c>
      <c r="J151" s="12">
        <f t="shared" si="34"/>
        <v>929688.6577946804</v>
      </c>
      <c r="K151" s="16">
        <f t="shared" si="35"/>
        <v>442.70888466413356</v>
      </c>
      <c r="L151" s="3">
        <v>18</v>
      </c>
      <c r="M151" s="19">
        <f t="shared" si="36"/>
        <v>54.990818414228535</v>
      </c>
      <c r="N151" s="19">
        <f t="shared" si="37"/>
        <v>70.99284130420776</v>
      </c>
      <c r="O151" s="3">
        <v>15</v>
      </c>
      <c r="P151" s="12">
        <f t="shared" si="38"/>
        <v>1264.1138910705051</v>
      </c>
      <c r="Q151" s="21">
        <v>235</v>
      </c>
      <c r="R151" s="24">
        <f t="shared" si="39"/>
        <v>53.457097823194125</v>
      </c>
      <c r="S151" s="23">
        <f t="shared" si="40"/>
        <v>3.35</v>
      </c>
      <c r="T151" s="10">
        <f t="shared" si="41"/>
        <v>135.25850929940458</v>
      </c>
    </row>
    <row r="152" spans="2:18" ht="15" customHeight="1">
      <c r="B152" s="71" t="s">
        <v>31</v>
      </c>
      <c r="C152" s="72"/>
      <c r="D152" s="72"/>
      <c r="E152" s="72"/>
      <c r="F152" s="73"/>
      <c r="G152" s="73"/>
      <c r="H152" s="26"/>
      <c r="I152" s="26"/>
      <c r="J152" s="26"/>
      <c r="K152" s="26"/>
      <c r="L152" s="26"/>
      <c r="M152" s="26"/>
      <c r="N152" s="26"/>
      <c r="O152" s="26"/>
      <c r="P152" s="25"/>
      <c r="Q152" s="25"/>
      <c r="R152" s="25"/>
    </row>
    <row r="153" spans="1:20" ht="52.5" customHeight="1">
      <c r="A153" s="9" t="s">
        <v>5</v>
      </c>
      <c r="B153" s="2" t="s">
        <v>12</v>
      </c>
      <c r="C153" s="4" t="s">
        <v>6</v>
      </c>
      <c r="D153" s="3" t="s">
        <v>9</v>
      </c>
      <c r="E153" s="4" t="s">
        <v>7</v>
      </c>
      <c r="F153" s="5" t="s">
        <v>2</v>
      </c>
      <c r="G153" s="5" t="s">
        <v>2</v>
      </c>
      <c r="H153" s="8" t="s">
        <v>25</v>
      </c>
      <c r="I153" s="8" t="s">
        <v>25</v>
      </c>
      <c r="J153" s="4" t="s">
        <v>2</v>
      </c>
      <c r="K153" s="13" t="s">
        <v>11</v>
      </c>
      <c r="L153" s="2" t="s">
        <v>13</v>
      </c>
      <c r="M153" s="17" t="s">
        <v>15</v>
      </c>
      <c r="N153" s="17" t="s">
        <v>24</v>
      </c>
      <c r="O153" s="2" t="s">
        <v>16</v>
      </c>
      <c r="P153" s="20" t="s">
        <v>17</v>
      </c>
      <c r="Q153" s="2" t="s">
        <v>21</v>
      </c>
      <c r="R153" s="22" t="s">
        <v>19</v>
      </c>
      <c r="S153" s="22" t="s">
        <v>22</v>
      </c>
      <c r="T153" s="8" t="s">
        <v>26</v>
      </c>
    </row>
    <row r="154" spans="1:20" ht="28.5" customHeight="1">
      <c r="A154" s="9"/>
      <c r="B154" s="3" t="s">
        <v>1</v>
      </c>
      <c r="C154" s="4" t="s">
        <v>0</v>
      </c>
      <c r="D154" s="3"/>
      <c r="E154" s="4" t="s">
        <v>1</v>
      </c>
      <c r="F154" s="6" t="s">
        <v>32</v>
      </c>
      <c r="G154" s="6" t="s">
        <v>33</v>
      </c>
      <c r="H154" s="9" t="s">
        <v>4</v>
      </c>
      <c r="I154" s="9" t="s">
        <v>8</v>
      </c>
      <c r="J154" s="4" t="s">
        <v>3</v>
      </c>
      <c r="K154" s="14" t="s">
        <v>10</v>
      </c>
      <c r="L154" s="3" t="s">
        <v>10</v>
      </c>
      <c r="M154" s="18" t="s">
        <v>14</v>
      </c>
      <c r="N154" s="18" t="s">
        <v>14</v>
      </c>
      <c r="O154" s="3" t="s">
        <v>10</v>
      </c>
      <c r="P154" s="4" t="s">
        <v>18</v>
      </c>
      <c r="Q154" s="3" t="s">
        <v>10</v>
      </c>
      <c r="R154" s="23" t="s">
        <v>20</v>
      </c>
      <c r="S154" s="23" t="s">
        <v>23</v>
      </c>
      <c r="T154" s="9" t="s">
        <v>1</v>
      </c>
    </row>
    <row r="155" spans="1:20" ht="15" customHeight="1">
      <c r="A155" s="9">
        <v>1</v>
      </c>
      <c r="B155" s="3">
        <v>50</v>
      </c>
      <c r="C155" s="4">
        <f>3*B155</f>
        <v>150</v>
      </c>
      <c r="D155" s="3">
        <v>0.4</v>
      </c>
      <c r="E155" s="30">
        <f>B155/6</f>
        <v>8.333333333333334</v>
      </c>
      <c r="F155" s="7">
        <f>(4020*(POWER((C155*2.8*E155*D155),0.607))*(POWER(E155,0.33)))/(POWER(C155,1.66))*(0.7*POWER(B155,0.065))</f>
        <v>144.88237607603912</v>
      </c>
      <c r="G155" s="7">
        <f>1.16*F155</f>
        <v>168.06355624820537</v>
      </c>
      <c r="H155" s="10">
        <f>I155*25</f>
        <v>24.137416143316827</v>
      </c>
      <c r="I155" s="11">
        <f>0.65*POWER(J155,0.4)/25</f>
        <v>0.965496645732673</v>
      </c>
      <c r="J155" s="12">
        <f>G155*B155</f>
        <v>8403.17781241027</v>
      </c>
      <c r="K155" s="15">
        <f>J155/2100</f>
        <v>4.00151324400489</v>
      </c>
      <c r="L155" s="3">
        <v>18</v>
      </c>
      <c r="M155" s="19">
        <f>POWER(((1.15*J155*0.012)/(POWER(L155,0.5))),0.5)</f>
        <v>5.228091665941746</v>
      </c>
      <c r="N155" s="19">
        <f>POWER(((1.15*J155*0.02)/(POWER(L155,0.5))),0.5)</f>
        <v>6.749437318212724</v>
      </c>
      <c r="O155" s="3">
        <v>15</v>
      </c>
      <c r="P155" s="12">
        <f>((3.9*J155*1.15*0.0001)*((O155+1.5)*0.09+1))*1.22</f>
        <v>11.425947506987068</v>
      </c>
      <c r="Q155" s="21">
        <v>5</v>
      </c>
      <c r="R155" s="24">
        <f>(1.15*J155)/20000</f>
        <v>0.48318272421359043</v>
      </c>
      <c r="S155" s="23">
        <f>(0.008*Q155+0.8)*1.25</f>
        <v>1.05</v>
      </c>
      <c r="T155" s="10">
        <f>25*LN(B155)-95</f>
        <v>2.800575135703653</v>
      </c>
    </row>
    <row r="156" spans="1:20" ht="15" customHeight="1">
      <c r="A156" s="9">
        <v>2</v>
      </c>
      <c r="B156" s="3">
        <v>60</v>
      </c>
      <c r="C156" s="4">
        <f aca="true" t="shared" si="42" ref="C156:C201">3*B156</f>
        <v>180</v>
      </c>
      <c r="D156" s="3">
        <v>0.4</v>
      </c>
      <c r="E156" s="30">
        <f aca="true" t="shared" si="43" ref="E156:E201">B156/6</f>
        <v>10</v>
      </c>
      <c r="F156" s="7">
        <f aca="true" t="shared" si="44" ref="F156:F201">(4020*(POWER((C156*2.8*E156*D156),0.607))*(POWER(E156,0.33)))/(POWER(C156,1.66))*(0.7*POWER(B156,0.065))</f>
        <v>143.5414457918584</v>
      </c>
      <c r="G156" s="7">
        <f aca="true" t="shared" si="45" ref="G156:G201">1.16*F156</f>
        <v>166.50807711855572</v>
      </c>
      <c r="H156" s="10">
        <f aca="true" t="shared" si="46" ref="H156:H201">I156*25</f>
        <v>25.8671141137376</v>
      </c>
      <c r="I156" s="11">
        <f aca="true" t="shared" si="47" ref="I156:I201">0.65*POWER(J156,0.4)/25</f>
        <v>1.034684564549504</v>
      </c>
      <c r="J156" s="12">
        <f aca="true" t="shared" si="48" ref="J156:J201">G156*B156</f>
        <v>9990.484627113343</v>
      </c>
      <c r="K156" s="15">
        <f aca="true" t="shared" si="49" ref="K156:K201">J156/2100</f>
        <v>4.7573736319587345</v>
      </c>
      <c r="L156" s="3">
        <v>18</v>
      </c>
      <c r="M156" s="19">
        <f aca="true" t="shared" si="50" ref="M156:M201">POWER(((1.15*J156*0.012)/(POWER(L156,0.5))),0.5)</f>
        <v>5.700522902768683</v>
      </c>
      <c r="N156" s="19">
        <f aca="true" t="shared" si="51" ref="N156:N201">POWER(((1.15*J156*0.02)/(POWER(L156,0.5))),0.5)</f>
        <v>7.35934342236569</v>
      </c>
      <c r="O156" s="3">
        <v>15</v>
      </c>
      <c r="P156" s="12">
        <f aca="true" t="shared" si="52" ref="P156:P201">((3.9*J156*1.15*0.0001)*((O156+1.5)*0.09+1))*1.22</f>
        <v>13.584236281442752</v>
      </c>
      <c r="Q156" s="21">
        <v>10</v>
      </c>
      <c r="R156" s="24">
        <f aca="true" t="shared" si="53" ref="R156:R201">(1.15*J156)/20000</f>
        <v>0.5744528660590172</v>
      </c>
      <c r="S156" s="23">
        <f aca="true" t="shared" si="54" ref="S156:S201">(0.008*Q156+0.8)*1.25</f>
        <v>1.1</v>
      </c>
      <c r="T156" s="10">
        <f aca="true" t="shared" si="55" ref="T156:T201">25*LN(B156)-95</f>
        <v>7.358614055552508</v>
      </c>
    </row>
    <row r="157" spans="1:20" ht="15" customHeight="1">
      <c r="A157" s="9">
        <v>3</v>
      </c>
      <c r="B157" s="3">
        <v>70</v>
      </c>
      <c r="C157" s="4">
        <f t="shared" si="42"/>
        <v>210</v>
      </c>
      <c r="D157" s="3">
        <v>0.4</v>
      </c>
      <c r="E157" s="30">
        <f t="shared" si="43"/>
        <v>11.666666666666666</v>
      </c>
      <c r="F157" s="7">
        <f t="shared" si="44"/>
        <v>142.41739247360582</v>
      </c>
      <c r="G157" s="7">
        <f t="shared" si="45"/>
        <v>165.20417526938274</v>
      </c>
      <c r="H157" s="10">
        <f t="shared" si="46"/>
        <v>27.42590582113504</v>
      </c>
      <c r="I157" s="11">
        <f t="shared" si="47"/>
        <v>1.0970362328454015</v>
      </c>
      <c r="J157" s="12">
        <f t="shared" si="48"/>
        <v>11564.292268856792</v>
      </c>
      <c r="K157" s="15">
        <f t="shared" si="49"/>
        <v>5.506805842312758</v>
      </c>
      <c r="L157" s="3">
        <v>18</v>
      </c>
      <c r="M157" s="19">
        <f t="shared" si="50"/>
        <v>6.133112718798367</v>
      </c>
      <c r="N157" s="19">
        <f t="shared" si="51"/>
        <v>7.917814473439656</v>
      </c>
      <c r="O157" s="3">
        <v>15</v>
      </c>
      <c r="P157" s="12">
        <f t="shared" si="52"/>
        <v>15.72416999486467</v>
      </c>
      <c r="Q157" s="21">
        <v>15</v>
      </c>
      <c r="R157" s="24">
        <f t="shared" si="53"/>
        <v>0.6649468054592654</v>
      </c>
      <c r="S157" s="23">
        <f t="shared" si="54"/>
        <v>1.1500000000000001</v>
      </c>
      <c r="T157" s="10">
        <f t="shared" si="55"/>
        <v>11.21238105123399</v>
      </c>
    </row>
    <row r="158" spans="1:20" ht="15" customHeight="1">
      <c r="A158" s="9">
        <v>4</v>
      </c>
      <c r="B158" s="3">
        <v>80</v>
      </c>
      <c r="C158" s="4">
        <f t="shared" si="42"/>
        <v>240</v>
      </c>
      <c r="D158" s="3">
        <v>0.4</v>
      </c>
      <c r="E158" s="30">
        <f t="shared" si="43"/>
        <v>13.333333333333334</v>
      </c>
      <c r="F158" s="7">
        <f t="shared" si="44"/>
        <v>141.45081063891055</v>
      </c>
      <c r="G158" s="7">
        <f t="shared" si="45"/>
        <v>164.08294034113624</v>
      </c>
      <c r="H158" s="10">
        <f t="shared" si="46"/>
        <v>28.85192027176936</v>
      </c>
      <c r="I158" s="11">
        <f t="shared" si="47"/>
        <v>1.1540768108707744</v>
      </c>
      <c r="J158" s="12">
        <f t="shared" si="48"/>
        <v>13126.635227290899</v>
      </c>
      <c r="K158" s="15">
        <f t="shared" si="49"/>
        <v>6.250778679662333</v>
      </c>
      <c r="L158" s="3">
        <v>18</v>
      </c>
      <c r="M158" s="19">
        <f t="shared" si="50"/>
        <v>6.534285791388851</v>
      </c>
      <c r="N158" s="19">
        <f t="shared" si="51"/>
        <v>8.435726683136258</v>
      </c>
      <c r="O158" s="3">
        <v>15</v>
      </c>
      <c r="P158" s="12">
        <f t="shared" si="52"/>
        <v>17.848514978332148</v>
      </c>
      <c r="Q158" s="21">
        <v>20</v>
      </c>
      <c r="R158" s="24">
        <f t="shared" si="53"/>
        <v>0.7547815255692266</v>
      </c>
      <c r="S158" s="23">
        <f t="shared" si="54"/>
        <v>1.2000000000000002</v>
      </c>
      <c r="T158" s="10">
        <f t="shared" si="55"/>
        <v>14.550665866847027</v>
      </c>
    </row>
    <row r="159" spans="1:20" ht="15" customHeight="1">
      <c r="A159" s="9">
        <v>5</v>
      </c>
      <c r="B159" s="3">
        <v>90</v>
      </c>
      <c r="C159" s="4">
        <f t="shared" si="42"/>
        <v>270</v>
      </c>
      <c r="D159" s="3">
        <v>0.4</v>
      </c>
      <c r="E159" s="30">
        <f t="shared" si="43"/>
        <v>15</v>
      </c>
      <c r="F159" s="7">
        <f t="shared" si="44"/>
        <v>140.60367174074716</v>
      </c>
      <c r="G159" s="7">
        <f t="shared" si="45"/>
        <v>163.1002592192667</v>
      </c>
      <c r="H159" s="10">
        <f t="shared" si="46"/>
        <v>30.171174795904054</v>
      </c>
      <c r="I159" s="11">
        <f t="shared" si="47"/>
        <v>1.2068469918361622</v>
      </c>
      <c r="J159" s="12">
        <f t="shared" si="48"/>
        <v>14679.023329734002</v>
      </c>
      <c r="K159" s="15">
        <f t="shared" si="49"/>
        <v>6.990011109397144</v>
      </c>
      <c r="L159" s="3">
        <v>18</v>
      </c>
      <c r="M159" s="19">
        <f t="shared" si="50"/>
        <v>6.909871917278355</v>
      </c>
      <c r="N159" s="19">
        <f t="shared" si="51"/>
        <v>8.920606286681796</v>
      </c>
      <c r="O159" s="3">
        <v>15</v>
      </c>
      <c r="P159" s="12">
        <f t="shared" si="52"/>
        <v>19.959324170396425</v>
      </c>
      <c r="Q159" s="21">
        <v>25</v>
      </c>
      <c r="R159" s="24">
        <f t="shared" si="53"/>
        <v>0.8440438414597051</v>
      </c>
      <c r="S159" s="23">
        <f t="shared" si="54"/>
        <v>1.25</v>
      </c>
      <c r="T159" s="10">
        <f t="shared" si="55"/>
        <v>17.495241758256626</v>
      </c>
    </row>
    <row r="160" spans="1:20" ht="15" customHeight="1">
      <c r="A160" s="9">
        <v>6</v>
      </c>
      <c r="B160" s="3">
        <v>100</v>
      </c>
      <c r="C160" s="4">
        <f t="shared" si="42"/>
        <v>300</v>
      </c>
      <c r="D160" s="3">
        <v>0.4</v>
      </c>
      <c r="E160" s="30">
        <f t="shared" si="43"/>
        <v>16.666666666666668</v>
      </c>
      <c r="F160" s="7">
        <f t="shared" si="44"/>
        <v>139.8501801112694</v>
      </c>
      <c r="G160" s="7">
        <f t="shared" si="45"/>
        <v>162.2262089290725</v>
      </c>
      <c r="H160" s="10">
        <f t="shared" si="46"/>
        <v>31.402322130000243</v>
      </c>
      <c r="I160" s="11">
        <f t="shared" si="47"/>
        <v>1.2560928852000097</v>
      </c>
      <c r="J160" s="12">
        <f t="shared" si="48"/>
        <v>16222.620892907249</v>
      </c>
      <c r="K160" s="15">
        <f t="shared" si="49"/>
        <v>7.725057568051071</v>
      </c>
      <c r="L160" s="3">
        <v>18</v>
      </c>
      <c r="M160" s="19">
        <f t="shared" si="50"/>
        <v>7.264101879321978</v>
      </c>
      <c r="N160" s="19">
        <f t="shared" si="51"/>
        <v>9.377915201256007</v>
      </c>
      <c r="O160" s="3">
        <v>15</v>
      </c>
      <c r="P160" s="12">
        <f t="shared" si="52"/>
        <v>22.058180712820565</v>
      </c>
      <c r="Q160" s="21">
        <v>30</v>
      </c>
      <c r="R160" s="24">
        <f t="shared" si="53"/>
        <v>0.9328007013421667</v>
      </c>
      <c r="S160" s="23">
        <f t="shared" si="54"/>
        <v>1.3</v>
      </c>
      <c r="T160" s="10">
        <f t="shared" si="55"/>
        <v>20.12925464970229</v>
      </c>
    </row>
    <row r="161" spans="1:20" ht="15" customHeight="1">
      <c r="A161" s="9">
        <v>7</v>
      </c>
      <c r="B161" s="3">
        <v>120</v>
      </c>
      <c r="C161" s="4">
        <f t="shared" si="42"/>
        <v>360</v>
      </c>
      <c r="D161" s="3">
        <v>0.4</v>
      </c>
      <c r="E161" s="30">
        <f t="shared" si="43"/>
        <v>20</v>
      </c>
      <c r="F161" s="7">
        <f t="shared" si="44"/>
        <v>138.55582432529766</v>
      </c>
      <c r="G161" s="7">
        <f t="shared" si="45"/>
        <v>160.7247562173453</v>
      </c>
      <c r="H161" s="10">
        <f t="shared" si="46"/>
        <v>33.65262649283071</v>
      </c>
      <c r="I161" s="11">
        <f t="shared" si="47"/>
        <v>1.3461050597132285</v>
      </c>
      <c r="J161" s="12">
        <f t="shared" si="48"/>
        <v>19286.970746081435</v>
      </c>
      <c r="K161" s="15">
        <f t="shared" si="49"/>
        <v>9.184271783848303</v>
      </c>
      <c r="L161" s="3">
        <v>18</v>
      </c>
      <c r="M161" s="19">
        <f t="shared" si="50"/>
        <v>7.920515128087532</v>
      </c>
      <c r="N161" s="19">
        <f t="shared" si="51"/>
        <v>10.225341061488972</v>
      </c>
      <c r="O161" s="3">
        <v>15</v>
      </c>
      <c r="P161" s="12">
        <f t="shared" si="52"/>
        <v>26.22483068108644</v>
      </c>
      <c r="Q161" s="21">
        <v>35</v>
      </c>
      <c r="R161" s="24">
        <f t="shared" si="53"/>
        <v>1.1090008178996824</v>
      </c>
      <c r="S161" s="23">
        <f t="shared" si="54"/>
        <v>1.35</v>
      </c>
      <c r="T161" s="10">
        <f t="shared" si="55"/>
        <v>24.687293569551144</v>
      </c>
    </row>
    <row r="162" spans="1:20" ht="15" customHeight="1">
      <c r="A162" s="9">
        <v>8</v>
      </c>
      <c r="B162" s="3">
        <v>140</v>
      </c>
      <c r="C162" s="4">
        <f t="shared" si="42"/>
        <v>420</v>
      </c>
      <c r="D162" s="3">
        <v>0.4</v>
      </c>
      <c r="E162" s="30">
        <f t="shared" si="43"/>
        <v>23.333333333333332</v>
      </c>
      <c r="F162" s="7">
        <f t="shared" si="44"/>
        <v>137.4708127229909</v>
      </c>
      <c r="G162" s="7">
        <f t="shared" si="45"/>
        <v>159.46614275866943</v>
      </c>
      <c r="H162" s="10">
        <f t="shared" si="46"/>
        <v>35.680585038129294</v>
      </c>
      <c r="I162" s="11">
        <f t="shared" si="47"/>
        <v>1.4272234015251717</v>
      </c>
      <c r="J162" s="12">
        <f t="shared" si="48"/>
        <v>22325.25998621372</v>
      </c>
      <c r="K162" s="15">
        <f t="shared" si="49"/>
        <v>10.631076183911295</v>
      </c>
      <c r="L162" s="3">
        <v>18</v>
      </c>
      <c r="M162" s="19">
        <f t="shared" si="50"/>
        <v>8.52157124882614</v>
      </c>
      <c r="N162" s="19">
        <f t="shared" si="51"/>
        <v>11.001301176741194</v>
      </c>
      <c r="O162" s="3">
        <v>15</v>
      </c>
      <c r="P162" s="12">
        <f t="shared" si="52"/>
        <v>30.35604557904155</v>
      </c>
      <c r="Q162" s="21">
        <v>40</v>
      </c>
      <c r="R162" s="24">
        <f t="shared" si="53"/>
        <v>1.2837024492072888</v>
      </c>
      <c r="S162" s="23">
        <f t="shared" si="54"/>
        <v>1.4000000000000001</v>
      </c>
      <c r="T162" s="10">
        <f t="shared" si="55"/>
        <v>28.5410605652326</v>
      </c>
    </row>
    <row r="163" spans="1:20" ht="15" customHeight="1">
      <c r="A163" s="9">
        <v>9</v>
      </c>
      <c r="B163" s="3">
        <v>150</v>
      </c>
      <c r="C163" s="4">
        <f t="shared" si="42"/>
        <v>450</v>
      </c>
      <c r="D163" s="3">
        <v>0.4</v>
      </c>
      <c r="E163" s="30">
        <f t="shared" si="43"/>
        <v>25</v>
      </c>
      <c r="F163" s="7">
        <f t="shared" si="44"/>
        <v>136.98795291334991</v>
      </c>
      <c r="G163" s="7">
        <f t="shared" si="45"/>
        <v>158.9060253794859</v>
      </c>
      <c r="H163" s="10">
        <f t="shared" si="46"/>
        <v>36.62739282842343</v>
      </c>
      <c r="I163" s="11">
        <f t="shared" si="47"/>
        <v>1.4650957131369373</v>
      </c>
      <c r="J163" s="12">
        <f t="shared" si="48"/>
        <v>23835.903806922885</v>
      </c>
      <c r="K163" s="15">
        <f t="shared" si="49"/>
        <v>11.350430384248993</v>
      </c>
      <c r="L163" s="3">
        <v>18</v>
      </c>
      <c r="M163" s="19">
        <f t="shared" si="50"/>
        <v>8.80515953296094</v>
      </c>
      <c r="N163" s="19">
        <f t="shared" si="51"/>
        <v>11.367412077285731</v>
      </c>
      <c r="O163" s="3">
        <v>15</v>
      </c>
      <c r="P163" s="12">
        <f t="shared" si="52"/>
        <v>32.41009434279447</v>
      </c>
      <c r="Q163" s="21">
        <v>45</v>
      </c>
      <c r="R163" s="24">
        <f t="shared" si="53"/>
        <v>1.3705644688980658</v>
      </c>
      <c r="S163" s="23">
        <f t="shared" si="54"/>
        <v>1.4500000000000002</v>
      </c>
      <c r="T163" s="10">
        <f t="shared" si="55"/>
        <v>30.265882352406393</v>
      </c>
    </row>
    <row r="164" spans="1:20" ht="15" customHeight="1">
      <c r="A164" s="9">
        <v>10</v>
      </c>
      <c r="B164" s="3">
        <v>175</v>
      </c>
      <c r="C164" s="4">
        <f t="shared" si="42"/>
        <v>525</v>
      </c>
      <c r="D164" s="3">
        <v>0.4</v>
      </c>
      <c r="E164" s="30">
        <f t="shared" si="43"/>
        <v>29.166666666666668</v>
      </c>
      <c r="F164" s="7">
        <f t="shared" si="44"/>
        <v>135.91521909641338</v>
      </c>
      <c r="G164" s="7">
        <f t="shared" si="45"/>
        <v>157.6616541518395</v>
      </c>
      <c r="H164" s="10">
        <f t="shared" si="46"/>
        <v>38.83461532543221</v>
      </c>
      <c r="I164" s="11">
        <f t="shared" si="47"/>
        <v>1.5533846130172884</v>
      </c>
      <c r="J164" s="12">
        <f t="shared" si="48"/>
        <v>27590.789476571914</v>
      </c>
      <c r="K164" s="15">
        <f t="shared" si="49"/>
        <v>13.138471179319959</v>
      </c>
      <c r="L164" s="3">
        <v>18</v>
      </c>
      <c r="M164" s="19">
        <f t="shared" si="50"/>
        <v>9.473347768925324</v>
      </c>
      <c r="N164" s="19">
        <f t="shared" si="51"/>
        <v>12.230039380626323</v>
      </c>
      <c r="O164" s="3">
        <v>15</v>
      </c>
      <c r="P164" s="12">
        <f t="shared" si="52"/>
        <v>37.51567791057119</v>
      </c>
      <c r="Q164" s="21">
        <v>50</v>
      </c>
      <c r="R164" s="24">
        <f t="shared" si="53"/>
        <v>1.5864703949028849</v>
      </c>
      <c r="S164" s="23">
        <f t="shared" si="54"/>
        <v>1.5000000000000002</v>
      </c>
      <c r="T164" s="10">
        <f t="shared" si="55"/>
        <v>34.119649348087876</v>
      </c>
    </row>
    <row r="165" spans="1:20" ht="15" customHeight="1">
      <c r="A165" s="9">
        <v>11</v>
      </c>
      <c r="B165" s="3">
        <v>200</v>
      </c>
      <c r="C165" s="4">
        <f t="shared" si="42"/>
        <v>600</v>
      </c>
      <c r="D165" s="3">
        <v>0.4</v>
      </c>
      <c r="E165" s="30">
        <f t="shared" si="43"/>
        <v>33.333333333333336</v>
      </c>
      <c r="F165" s="7">
        <f t="shared" si="44"/>
        <v>134.9927672837843</v>
      </c>
      <c r="G165" s="7">
        <f t="shared" si="45"/>
        <v>156.59161004918977</v>
      </c>
      <c r="H165" s="10">
        <f t="shared" si="46"/>
        <v>40.85382748929138</v>
      </c>
      <c r="I165" s="11">
        <f t="shared" si="47"/>
        <v>1.6341530995716553</v>
      </c>
      <c r="J165" s="12">
        <f t="shared" si="48"/>
        <v>31318.322009837953</v>
      </c>
      <c r="K165" s="15">
        <f t="shared" si="49"/>
        <v>14.913486671351407</v>
      </c>
      <c r="L165" s="3">
        <v>18</v>
      </c>
      <c r="M165" s="19">
        <f t="shared" si="50"/>
        <v>10.093008976280833</v>
      </c>
      <c r="N165" s="19">
        <f t="shared" si="51"/>
        <v>13.030018559419211</v>
      </c>
      <c r="O165" s="3">
        <v>15</v>
      </c>
      <c r="P165" s="12">
        <f t="shared" si="52"/>
        <v>42.58406894149573</v>
      </c>
      <c r="Q165" s="21">
        <v>55</v>
      </c>
      <c r="R165" s="24">
        <f t="shared" si="53"/>
        <v>1.800803515565682</v>
      </c>
      <c r="S165" s="23">
        <f t="shared" si="54"/>
        <v>1.55</v>
      </c>
      <c r="T165" s="10">
        <f t="shared" si="55"/>
        <v>37.45793416370091</v>
      </c>
    </row>
    <row r="166" spans="1:20" ht="15" customHeight="1">
      <c r="A166" s="9">
        <v>12</v>
      </c>
      <c r="B166" s="3">
        <v>225</v>
      </c>
      <c r="C166" s="4">
        <f t="shared" si="42"/>
        <v>675</v>
      </c>
      <c r="D166" s="3">
        <v>0.4</v>
      </c>
      <c r="E166" s="30">
        <f t="shared" si="43"/>
        <v>37.5</v>
      </c>
      <c r="F166" s="7">
        <f t="shared" si="44"/>
        <v>134.1843051504085</v>
      </c>
      <c r="G166" s="7">
        <f t="shared" si="45"/>
        <v>155.65379397447384</v>
      </c>
      <c r="H166" s="10">
        <f t="shared" si="46"/>
        <v>42.72186941633778</v>
      </c>
      <c r="I166" s="11">
        <f t="shared" si="47"/>
        <v>1.7088747766535113</v>
      </c>
      <c r="J166" s="12">
        <f t="shared" si="48"/>
        <v>35022.10364425661</v>
      </c>
      <c r="K166" s="15">
        <f t="shared" si="49"/>
        <v>16.677192211550768</v>
      </c>
      <c r="L166" s="3">
        <v>18</v>
      </c>
      <c r="M166" s="19">
        <f t="shared" si="50"/>
        <v>10.673147993916835</v>
      </c>
      <c r="N166" s="19">
        <f t="shared" si="51"/>
        <v>13.778974810682334</v>
      </c>
      <c r="O166" s="3">
        <v>15</v>
      </c>
      <c r="P166" s="12">
        <f t="shared" si="52"/>
        <v>47.620165460804294</v>
      </c>
      <c r="Q166" s="21">
        <v>60</v>
      </c>
      <c r="R166" s="24">
        <f t="shared" si="53"/>
        <v>2.013770959544755</v>
      </c>
      <c r="S166" s="23">
        <f t="shared" si="54"/>
        <v>1.6</v>
      </c>
      <c r="T166" s="10">
        <f t="shared" si="55"/>
        <v>40.4025100551105</v>
      </c>
    </row>
    <row r="167" spans="1:20" ht="15" customHeight="1">
      <c r="A167" s="9">
        <v>13</v>
      </c>
      <c r="B167" s="3">
        <v>250</v>
      </c>
      <c r="C167" s="4">
        <f t="shared" si="42"/>
        <v>750</v>
      </c>
      <c r="D167" s="3">
        <v>0.4</v>
      </c>
      <c r="E167" s="30">
        <f t="shared" si="43"/>
        <v>41.666666666666664</v>
      </c>
      <c r="F167" s="7">
        <f t="shared" si="44"/>
        <v>133.46521474909554</v>
      </c>
      <c r="G167" s="7">
        <f t="shared" si="45"/>
        <v>154.8196491089508</v>
      </c>
      <c r="H167" s="10">
        <f t="shared" si="46"/>
        <v>44.46515306357148</v>
      </c>
      <c r="I167" s="11">
        <f t="shared" si="47"/>
        <v>1.778606122542859</v>
      </c>
      <c r="J167" s="12">
        <f t="shared" si="48"/>
        <v>38704.9122772377</v>
      </c>
      <c r="K167" s="15">
        <f t="shared" si="49"/>
        <v>18.43091060820843</v>
      </c>
      <c r="L167" s="3">
        <v>18</v>
      </c>
      <c r="M167" s="19">
        <f t="shared" si="50"/>
        <v>11.220299786892511</v>
      </c>
      <c r="N167" s="19">
        <f t="shared" si="51"/>
        <v>14.485344738029774</v>
      </c>
      <c r="O167" s="3">
        <v>15</v>
      </c>
      <c r="P167" s="12">
        <f t="shared" si="52"/>
        <v>52.627744624079334</v>
      </c>
      <c r="Q167" s="21">
        <v>65</v>
      </c>
      <c r="R167" s="24">
        <f t="shared" si="53"/>
        <v>2.2255324559411678</v>
      </c>
      <c r="S167" s="23">
        <f t="shared" si="54"/>
        <v>1.6500000000000001</v>
      </c>
      <c r="T167" s="10">
        <f t="shared" si="55"/>
        <v>43.03652294655615</v>
      </c>
    </row>
    <row r="168" spans="1:20" ht="15" customHeight="1">
      <c r="A168" s="9">
        <v>14</v>
      </c>
      <c r="B168" s="3">
        <v>300</v>
      </c>
      <c r="C168" s="4">
        <f t="shared" si="42"/>
        <v>900</v>
      </c>
      <c r="D168" s="3">
        <v>0.4</v>
      </c>
      <c r="E168" s="30">
        <f t="shared" si="43"/>
        <v>50</v>
      </c>
      <c r="F168" s="7">
        <f t="shared" si="44"/>
        <v>132.22995375194142</v>
      </c>
      <c r="G168" s="7">
        <f t="shared" si="45"/>
        <v>153.38674635225203</v>
      </c>
      <c r="H168" s="10">
        <f t="shared" si="46"/>
        <v>47.65154569780559</v>
      </c>
      <c r="I168" s="11">
        <f t="shared" si="47"/>
        <v>1.9060618279122234</v>
      </c>
      <c r="J168" s="12">
        <f t="shared" si="48"/>
        <v>46016.02390567561</v>
      </c>
      <c r="K168" s="15">
        <f t="shared" si="49"/>
        <v>21.912392336036007</v>
      </c>
      <c r="L168" s="3">
        <v>18</v>
      </c>
      <c r="M168" s="19">
        <f t="shared" si="50"/>
        <v>12.234210874263583</v>
      </c>
      <c r="N168" s="19">
        <f t="shared" si="51"/>
        <v>15.794298323337514</v>
      </c>
      <c r="O168" s="3">
        <v>15</v>
      </c>
      <c r="P168" s="12">
        <f t="shared" si="52"/>
        <v>62.56879068416426</v>
      </c>
      <c r="Q168" s="21">
        <v>70</v>
      </c>
      <c r="R168" s="24">
        <f t="shared" si="53"/>
        <v>2.6459213745763472</v>
      </c>
      <c r="S168" s="23">
        <f t="shared" si="54"/>
        <v>1.7000000000000002</v>
      </c>
      <c r="T168" s="10">
        <f t="shared" si="55"/>
        <v>47.59456186640503</v>
      </c>
    </row>
    <row r="169" spans="1:20" ht="15" customHeight="1">
      <c r="A169" s="9">
        <v>15</v>
      </c>
      <c r="B169" s="3">
        <v>350</v>
      </c>
      <c r="C169" s="4">
        <f t="shared" si="42"/>
        <v>1050</v>
      </c>
      <c r="D169" s="3">
        <v>0.4</v>
      </c>
      <c r="E169" s="30">
        <f t="shared" si="43"/>
        <v>58.333333333333336</v>
      </c>
      <c r="F169" s="7">
        <f t="shared" si="44"/>
        <v>131.19447917198784</v>
      </c>
      <c r="G169" s="7">
        <f t="shared" si="45"/>
        <v>152.18559583950588</v>
      </c>
      <c r="H169" s="10">
        <f t="shared" si="46"/>
        <v>50.52310044302399</v>
      </c>
      <c r="I169" s="11">
        <f t="shared" si="47"/>
        <v>2.0209240177209598</v>
      </c>
      <c r="J169" s="12">
        <f t="shared" si="48"/>
        <v>53264.95854382706</v>
      </c>
      <c r="K169" s="15">
        <f t="shared" si="49"/>
        <v>25.36426597325098</v>
      </c>
      <c r="L169" s="3">
        <v>18</v>
      </c>
      <c r="M169" s="19">
        <f t="shared" si="50"/>
        <v>13.162616061232587</v>
      </c>
      <c r="N169" s="19">
        <f t="shared" si="51"/>
        <v>16.992864265892024</v>
      </c>
      <c r="O169" s="3">
        <v>15</v>
      </c>
      <c r="P169" s="12">
        <f t="shared" si="52"/>
        <v>72.42529360556823</v>
      </c>
      <c r="Q169" s="21">
        <v>75</v>
      </c>
      <c r="R169" s="24">
        <f t="shared" si="53"/>
        <v>3.062735116270056</v>
      </c>
      <c r="S169" s="23">
        <f t="shared" si="54"/>
        <v>1.75</v>
      </c>
      <c r="T169" s="10">
        <f t="shared" si="55"/>
        <v>51.44832886208647</v>
      </c>
    </row>
    <row r="170" spans="1:20" ht="15" customHeight="1">
      <c r="A170" s="9">
        <v>16</v>
      </c>
      <c r="B170" s="3">
        <v>400</v>
      </c>
      <c r="C170" s="4">
        <f t="shared" si="42"/>
        <v>1200</v>
      </c>
      <c r="D170" s="3">
        <v>0.4</v>
      </c>
      <c r="E170" s="30">
        <f t="shared" si="43"/>
        <v>66.66666666666667</v>
      </c>
      <c r="F170" s="7">
        <f t="shared" si="44"/>
        <v>130.3040668552236</v>
      </c>
      <c r="G170" s="7">
        <f t="shared" si="45"/>
        <v>151.15271755205936</v>
      </c>
      <c r="H170" s="10">
        <f t="shared" si="46"/>
        <v>53.150057298796526</v>
      </c>
      <c r="I170" s="11">
        <f t="shared" si="47"/>
        <v>2.126002291951861</v>
      </c>
      <c r="J170" s="12">
        <f t="shared" si="48"/>
        <v>60461.08702082375</v>
      </c>
      <c r="K170" s="15">
        <f t="shared" si="49"/>
        <v>28.79099381943988</v>
      </c>
      <c r="L170" s="3">
        <v>18</v>
      </c>
      <c r="M170" s="19">
        <f t="shared" si="50"/>
        <v>14.023596018836908</v>
      </c>
      <c r="N170" s="19">
        <f t="shared" si="51"/>
        <v>18.104384611631993</v>
      </c>
      <c r="O170" s="3">
        <v>15</v>
      </c>
      <c r="P170" s="12">
        <f t="shared" si="52"/>
        <v>82.20999506818255</v>
      </c>
      <c r="Q170" s="21">
        <v>80</v>
      </c>
      <c r="R170" s="24">
        <f t="shared" si="53"/>
        <v>3.476512503697365</v>
      </c>
      <c r="S170" s="23">
        <f t="shared" si="54"/>
        <v>1.7999999999999998</v>
      </c>
      <c r="T170" s="10">
        <f t="shared" si="55"/>
        <v>54.786613677699535</v>
      </c>
    </row>
    <row r="171" spans="1:20" ht="15" customHeight="1">
      <c r="A171" s="9">
        <v>17</v>
      </c>
      <c r="B171" s="3">
        <v>450</v>
      </c>
      <c r="C171" s="4">
        <f t="shared" si="42"/>
        <v>1350</v>
      </c>
      <c r="D171" s="3">
        <v>0.4</v>
      </c>
      <c r="E171" s="30">
        <f t="shared" si="43"/>
        <v>75</v>
      </c>
      <c r="F171" s="7">
        <f t="shared" si="44"/>
        <v>129.52368501701892</v>
      </c>
      <c r="G171" s="7">
        <f t="shared" si="45"/>
        <v>150.24747461974195</v>
      </c>
      <c r="H171" s="10">
        <f t="shared" si="46"/>
        <v>55.580344534064686</v>
      </c>
      <c r="I171" s="11">
        <f t="shared" si="47"/>
        <v>2.2232137813625874</v>
      </c>
      <c r="J171" s="12">
        <f t="shared" si="48"/>
        <v>67611.36357888387</v>
      </c>
      <c r="K171" s="15">
        <f t="shared" si="49"/>
        <v>32.19588741851613</v>
      </c>
      <c r="L171" s="3">
        <v>18</v>
      </c>
      <c r="M171" s="19">
        <f t="shared" si="50"/>
        <v>14.829662399755788</v>
      </c>
      <c r="N171" s="19">
        <f t="shared" si="51"/>
        <v>19.14501183471083</v>
      </c>
      <c r="O171" s="3">
        <v>15</v>
      </c>
      <c r="P171" s="12">
        <f t="shared" si="52"/>
        <v>91.93235087650282</v>
      </c>
      <c r="Q171" s="21">
        <v>85</v>
      </c>
      <c r="R171" s="24">
        <f t="shared" si="53"/>
        <v>3.8876534057858225</v>
      </c>
      <c r="S171" s="23">
        <f t="shared" si="54"/>
        <v>1.85</v>
      </c>
      <c r="T171" s="10">
        <f t="shared" si="55"/>
        <v>57.73118956910915</v>
      </c>
    </row>
    <row r="172" spans="1:20" ht="15" customHeight="1">
      <c r="A172" s="9">
        <v>18</v>
      </c>
      <c r="B172" s="3">
        <v>500</v>
      </c>
      <c r="C172" s="4">
        <f t="shared" si="42"/>
        <v>1500</v>
      </c>
      <c r="D172" s="3">
        <v>0.4</v>
      </c>
      <c r="E172" s="30">
        <f t="shared" si="43"/>
        <v>83.33333333333333</v>
      </c>
      <c r="F172" s="7">
        <f t="shared" si="44"/>
        <v>128.82957076472954</v>
      </c>
      <c r="G172" s="7">
        <f t="shared" si="45"/>
        <v>149.44230208708626</v>
      </c>
      <c r="H172" s="10">
        <f t="shared" si="46"/>
        <v>57.84832360561716</v>
      </c>
      <c r="I172" s="11">
        <f t="shared" si="47"/>
        <v>2.3139329442246863</v>
      </c>
      <c r="J172" s="12">
        <f t="shared" si="48"/>
        <v>74721.15104354313</v>
      </c>
      <c r="K172" s="15">
        <f t="shared" si="49"/>
        <v>35.5815004969253</v>
      </c>
      <c r="L172" s="3">
        <v>18</v>
      </c>
      <c r="M172" s="19">
        <f t="shared" si="50"/>
        <v>15.589895123585233</v>
      </c>
      <c r="N172" s="19">
        <f t="shared" si="51"/>
        <v>20.126468060921944</v>
      </c>
      <c r="O172" s="3">
        <v>15</v>
      </c>
      <c r="P172" s="12">
        <f t="shared" si="52"/>
        <v>101.59965295799127</v>
      </c>
      <c r="Q172" s="21">
        <v>90</v>
      </c>
      <c r="R172" s="24">
        <f t="shared" si="53"/>
        <v>4.296466185003729</v>
      </c>
      <c r="S172" s="23">
        <f t="shared" si="54"/>
        <v>1.9</v>
      </c>
      <c r="T172" s="10">
        <f t="shared" si="55"/>
        <v>60.3652024605548</v>
      </c>
    </row>
    <row r="173" spans="1:20" ht="15" customHeight="1">
      <c r="A173" s="9">
        <v>19</v>
      </c>
      <c r="B173" s="3">
        <v>550</v>
      </c>
      <c r="C173" s="4">
        <f t="shared" si="42"/>
        <v>1650</v>
      </c>
      <c r="D173" s="3">
        <v>0.4</v>
      </c>
      <c r="E173" s="30">
        <f t="shared" si="43"/>
        <v>91.66666666666667</v>
      </c>
      <c r="F173" s="7">
        <f t="shared" si="44"/>
        <v>128.20487301888667</v>
      </c>
      <c r="G173" s="7">
        <f t="shared" si="45"/>
        <v>148.71765270190852</v>
      </c>
      <c r="H173" s="10">
        <f t="shared" si="46"/>
        <v>59.97958289197535</v>
      </c>
      <c r="I173" s="11">
        <f t="shared" si="47"/>
        <v>2.399183315679014</v>
      </c>
      <c r="J173" s="12">
        <f t="shared" si="48"/>
        <v>81794.70898604969</v>
      </c>
      <c r="K173" s="15">
        <f t="shared" si="49"/>
        <v>38.949861421928425</v>
      </c>
      <c r="L173" s="3">
        <v>18</v>
      </c>
      <c r="M173" s="19">
        <f t="shared" si="50"/>
        <v>16.311129010292127</v>
      </c>
      <c r="N173" s="19">
        <f t="shared" si="51"/>
        <v>21.057577004900693</v>
      </c>
      <c r="O173" s="3">
        <v>15</v>
      </c>
      <c r="P173" s="12">
        <f t="shared" si="52"/>
        <v>111.21769312600357</v>
      </c>
      <c r="Q173" s="21">
        <v>95</v>
      </c>
      <c r="R173" s="24">
        <f t="shared" si="53"/>
        <v>4.703195766697856</v>
      </c>
      <c r="S173" s="23">
        <f t="shared" si="54"/>
        <v>1.9500000000000002</v>
      </c>
      <c r="T173" s="10">
        <f t="shared" si="55"/>
        <v>62.747956955662914</v>
      </c>
    </row>
    <row r="174" spans="1:20" ht="15" customHeight="1">
      <c r="A174" s="9">
        <v>20</v>
      </c>
      <c r="B174" s="3">
        <v>600</v>
      </c>
      <c r="C174" s="4">
        <f t="shared" si="42"/>
        <v>1800</v>
      </c>
      <c r="D174" s="3">
        <v>0.4</v>
      </c>
      <c r="E174" s="30">
        <f t="shared" si="43"/>
        <v>100</v>
      </c>
      <c r="F174" s="7">
        <f t="shared" si="44"/>
        <v>127.63721405706657</v>
      </c>
      <c r="G174" s="7">
        <f t="shared" si="45"/>
        <v>148.05916830619722</v>
      </c>
      <c r="H174" s="10">
        <f t="shared" si="46"/>
        <v>61.993760189995896</v>
      </c>
      <c r="I174" s="11">
        <f t="shared" si="47"/>
        <v>2.479750407599836</v>
      </c>
      <c r="J174" s="12">
        <f t="shared" si="48"/>
        <v>88835.50098371833</v>
      </c>
      <c r="K174" s="15">
        <f t="shared" si="49"/>
        <v>42.302619516056346</v>
      </c>
      <c r="L174" s="3">
        <v>18</v>
      </c>
      <c r="M174" s="19">
        <f t="shared" si="50"/>
        <v>16.998660291804782</v>
      </c>
      <c r="N174" s="19">
        <f t="shared" si="51"/>
        <v>21.945176072665745</v>
      </c>
      <c r="O174" s="3">
        <v>15</v>
      </c>
      <c r="P174" s="12">
        <f t="shared" si="52"/>
        <v>120.79118086705395</v>
      </c>
      <c r="Q174" s="21">
        <v>100</v>
      </c>
      <c r="R174" s="24">
        <f t="shared" si="53"/>
        <v>5.108041306563804</v>
      </c>
      <c r="S174" s="23">
        <f t="shared" si="54"/>
        <v>2</v>
      </c>
      <c r="T174" s="10">
        <f t="shared" si="55"/>
        <v>64.92324138040365</v>
      </c>
    </row>
    <row r="175" spans="1:20" ht="15" customHeight="1">
      <c r="A175" s="9">
        <v>21</v>
      </c>
      <c r="B175" s="3">
        <v>650</v>
      </c>
      <c r="C175" s="4">
        <f t="shared" si="42"/>
        <v>1950</v>
      </c>
      <c r="D175" s="3">
        <v>0.4</v>
      </c>
      <c r="E175" s="30">
        <f t="shared" si="43"/>
        <v>108.33333333333333</v>
      </c>
      <c r="F175" s="7">
        <f t="shared" si="44"/>
        <v>127.11723825719169</v>
      </c>
      <c r="G175" s="7">
        <f t="shared" si="45"/>
        <v>147.45599637834235</v>
      </c>
      <c r="H175" s="10">
        <f t="shared" si="46"/>
        <v>63.90630010502447</v>
      </c>
      <c r="I175" s="11">
        <f t="shared" si="47"/>
        <v>2.556252004200979</v>
      </c>
      <c r="J175" s="12">
        <f t="shared" si="48"/>
        <v>95846.39764592252</v>
      </c>
      <c r="K175" s="15">
        <f t="shared" si="49"/>
        <v>45.641141736153585</v>
      </c>
      <c r="L175" s="3">
        <v>18</v>
      </c>
      <c r="M175" s="19">
        <f t="shared" si="50"/>
        <v>17.65669090026716</v>
      </c>
      <c r="N175" s="19">
        <f t="shared" si="51"/>
        <v>22.79468993528892</v>
      </c>
      <c r="O175" s="3">
        <v>15</v>
      </c>
      <c r="P175" s="12">
        <f t="shared" si="52"/>
        <v>130.32401939879975</v>
      </c>
      <c r="Q175" s="21">
        <v>105</v>
      </c>
      <c r="R175" s="24">
        <f t="shared" si="53"/>
        <v>5.511167864640544</v>
      </c>
      <c r="S175" s="23">
        <f t="shared" si="54"/>
        <v>2.0500000000000003</v>
      </c>
      <c r="T175" s="10">
        <f t="shared" si="55"/>
        <v>66.92430907224207</v>
      </c>
    </row>
    <row r="176" spans="1:20" ht="15" customHeight="1">
      <c r="A176" s="9">
        <v>22</v>
      </c>
      <c r="B176" s="3">
        <v>700</v>
      </c>
      <c r="C176" s="4">
        <f t="shared" si="42"/>
        <v>2100</v>
      </c>
      <c r="D176" s="3">
        <v>0.4</v>
      </c>
      <c r="E176" s="30">
        <f t="shared" si="43"/>
        <v>116.66666666666667</v>
      </c>
      <c r="F176" s="7">
        <f t="shared" si="44"/>
        <v>126.63770458994433</v>
      </c>
      <c r="G176" s="7">
        <f t="shared" si="45"/>
        <v>146.8997373243354</v>
      </c>
      <c r="H176" s="10">
        <f t="shared" si="46"/>
        <v>65.72959863218337</v>
      </c>
      <c r="I176" s="11">
        <f t="shared" si="47"/>
        <v>2.629183945287335</v>
      </c>
      <c r="J176" s="12">
        <f t="shared" si="48"/>
        <v>102829.81612703478</v>
      </c>
      <c r="K176" s="15">
        <f t="shared" si="49"/>
        <v>48.9665791081118</v>
      </c>
      <c r="L176" s="3">
        <v>18</v>
      </c>
      <c r="M176" s="19">
        <f t="shared" si="50"/>
        <v>18.288620432972074</v>
      </c>
      <c r="N176" s="19">
        <f t="shared" si="51"/>
        <v>23.610507454003173</v>
      </c>
      <c r="O176" s="3">
        <v>15</v>
      </c>
      <c r="P176" s="12">
        <f t="shared" si="52"/>
        <v>139.8194953682206</v>
      </c>
      <c r="Q176" s="21">
        <v>110</v>
      </c>
      <c r="R176" s="24">
        <f t="shared" si="53"/>
        <v>5.9127144273045</v>
      </c>
      <c r="S176" s="23">
        <f t="shared" si="54"/>
        <v>2.1</v>
      </c>
      <c r="T176" s="10">
        <f t="shared" si="55"/>
        <v>68.77700837608512</v>
      </c>
    </row>
    <row r="177" spans="1:20" ht="15" customHeight="1">
      <c r="A177" s="9">
        <v>23</v>
      </c>
      <c r="B177" s="3">
        <v>750</v>
      </c>
      <c r="C177" s="4">
        <f t="shared" si="42"/>
        <v>2250</v>
      </c>
      <c r="D177" s="3">
        <v>0.4</v>
      </c>
      <c r="E177" s="30">
        <f t="shared" si="43"/>
        <v>125</v>
      </c>
      <c r="F177" s="7">
        <f t="shared" si="44"/>
        <v>126.19289556670206</v>
      </c>
      <c r="G177" s="7">
        <f t="shared" si="45"/>
        <v>146.38375885737437</v>
      </c>
      <c r="H177" s="10">
        <f t="shared" si="46"/>
        <v>67.47377676074694</v>
      </c>
      <c r="I177" s="11">
        <f t="shared" si="47"/>
        <v>2.6989510704298776</v>
      </c>
      <c r="J177" s="12">
        <f t="shared" si="48"/>
        <v>109787.81914303078</v>
      </c>
      <c r="K177" s="15">
        <f t="shared" si="49"/>
        <v>52.2799138776337</v>
      </c>
      <c r="L177" s="3">
        <v>18</v>
      </c>
      <c r="M177" s="19">
        <f t="shared" si="50"/>
        <v>18.897245102805563</v>
      </c>
      <c r="N177" s="19">
        <f t="shared" si="51"/>
        <v>24.39623852412187</v>
      </c>
      <c r="O177" s="3">
        <v>15</v>
      </c>
      <c r="P177" s="12">
        <f t="shared" si="52"/>
        <v>149.28041348622295</v>
      </c>
      <c r="Q177" s="21">
        <v>115</v>
      </c>
      <c r="R177" s="24">
        <f t="shared" si="53"/>
        <v>6.3127996007242695</v>
      </c>
      <c r="S177" s="23">
        <f t="shared" si="54"/>
        <v>2.1500000000000004</v>
      </c>
      <c r="T177" s="10">
        <f t="shared" si="55"/>
        <v>70.50183016325889</v>
      </c>
    </row>
    <row r="178" spans="1:20" ht="15" customHeight="1">
      <c r="A178" s="9">
        <v>24</v>
      </c>
      <c r="B178" s="3">
        <v>800</v>
      </c>
      <c r="C178" s="4">
        <f t="shared" si="42"/>
        <v>2400</v>
      </c>
      <c r="D178" s="3">
        <v>0.4</v>
      </c>
      <c r="E178" s="30">
        <f t="shared" si="43"/>
        <v>133.33333333333334</v>
      </c>
      <c r="F178" s="7">
        <f t="shared" si="44"/>
        <v>125.77821894203227</v>
      </c>
      <c r="G178" s="7">
        <f t="shared" si="45"/>
        <v>145.90273397275743</v>
      </c>
      <c r="H178" s="10">
        <f t="shared" si="46"/>
        <v>69.1472198438648</v>
      </c>
      <c r="I178" s="11">
        <f t="shared" si="47"/>
        <v>2.765888793754592</v>
      </c>
      <c r="J178" s="12">
        <f t="shared" si="48"/>
        <v>116722.18717820595</v>
      </c>
      <c r="K178" s="15">
        <f t="shared" si="49"/>
        <v>55.581993894383785</v>
      </c>
      <c r="L178" s="3">
        <v>18</v>
      </c>
      <c r="M178" s="19">
        <f t="shared" si="50"/>
        <v>19.484897493077057</v>
      </c>
      <c r="N178" s="19">
        <f t="shared" si="51"/>
        <v>25.154894497748696</v>
      </c>
      <c r="O178" s="3">
        <v>15</v>
      </c>
      <c r="P178" s="12">
        <f t="shared" si="52"/>
        <v>158.70919470837285</v>
      </c>
      <c r="Q178" s="21">
        <v>120</v>
      </c>
      <c r="R178" s="24">
        <f t="shared" si="53"/>
        <v>6.711525762746841</v>
      </c>
      <c r="S178" s="23">
        <f t="shared" si="54"/>
        <v>2.2</v>
      </c>
      <c r="T178" s="10">
        <f t="shared" si="55"/>
        <v>72.11529319169819</v>
      </c>
    </row>
    <row r="179" spans="1:20" ht="15" customHeight="1">
      <c r="A179" s="9">
        <v>25</v>
      </c>
      <c r="B179" s="3">
        <v>900</v>
      </c>
      <c r="C179" s="4">
        <f t="shared" si="42"/>
        <v>2700</v>
      </c>
      <c r="D179" s="3">
        <v>0.4</v>
      </c>
      <c r="E179" s="30">
        <f t="shared" si="43"/>
        <v>150</v>
      </c>
      <c r="F179" s="7">
        <f t="shared" si="44"/>
        <v>125.02494208680461</v>
      </c>
      <c r="G179" s="7">
        <f t="shared" si="45"/>
        <v>145.02893282069334</v>
      </c>
      <c r="H179" s="10">
        <f t="shared" si="46"/>
        <v>72.30897759693933</v>
      </c>
      <c r="I179" s="11">
        <f t="shared" si="47"/>
        <v>2.892359103877573</v>
      </c>
      <c r="J179" s="12">
        <f t="shared" si="48"/>
        <v>130526.03953862401</v>
      </c>
      <c r="K179" s="15">
        <f t="shared" si="49"/>
        <v>62.15525692315429</v>
      </c>
      <c r="L179" s="3">
        <v>18</v>
      </c>
      <c r="M179" s="19">
        <f t="shared" si="50"/>
        <v>20.60487562020816</v>
      </c>
      <c r="N179" s="19">
        <f t="shared" si="51"/>
        <v>26.60078004258047</v>
      </c>
      <c r="O179" s="3">
        <v>15</v>
      </c>
      <c r="P179" s="12">
        <f t="shared" si="52"/>
        <v>177.47853364005704</v>
      </c>
      <c r="Q179" s="21">
        <v>125</v>
      </c>
      <c r="R179" s="24">
        <f t="shared" si="53"/>
        <v>7.50524727347088</v>
      </c>
      <c r="S179" s="23">
        <f t="shared" si="54"/>
        <v>2.25</v>
      </c>
      <c r="T179" s="10">
        <f t="shared" si="55"/>
        <v>75.05986908310777</v>
      </c>
    </row>
    <row r="180" spans="1:20" ht="15" customHeight="1">
      <c r="A180" s="9">
        <v>26</v>
      </c>
      <c r="B180" s="3">
        <v>1000</v>
      </c>
      <c r="C180" s="4">
        <f t="shared" si="42"/>
        <v>3000</v>
      </c>
      <c r="D180" s="3">
        <v>0.4</v>
      </c>
      <c r="E180" s="30">
        <f t="shared" si="43"/>
        <v>166.66666666666666</v>
      </c>
      <c r="F180" s="7">
        <f t="shared" si="44"/>
        <v>124.35493648757607</v>
      </c>
      <c r="G180" s="7">
        <f t="shared" si="45"/>
        <v>144.25172632558824</v>
      </c>
      <c r="H180" s="10">
        <f t="shared" si="46"/>
        <v>75.25957549715028</v>
      </c>
      <c r="I180" s="11">
        <f t="shared" si="47"/>
        <v>3.010383019886011</v>
      </c>
      <c r="J180" s="12">
        <f t="shared" si="48"/>
        <v>144251.72632558824</v>
      </c>
      <c r="K180" s="15">
        <f t="shared" si="49"/>
        <v>68.69129825028011</v>
      </c>
      <c r="L180" s="3">
        <v>18</v>
      </c>
      <c r="M180" s="19">
        <f t="shared" si="50"/>
        <v>21.66117078692589</v>
      </c>
      <c r="N180" s="19">
        <f t="shared" si="51"/>
        <v>27.964451239039526</v>
      </c>
      <c r="O180" s="3">
        <v>15</v>
      </c>
      <c r="P180" s="12">
        <f t="shared" si="52"/>
        <v>196.1415894775267</v>
      </c>
      <c r="Q180" s="21">
        <v>130</v>
      </c>
      <c r="R180" s="24">
        <f t="shared" si="53"/>
        <v>8.294474263721323</v>
      </c>
      <c r="S180" s="23">
        <f t="shared" si="54"/>
        <v>2.3000000000000003</v>
      </c>
      <c r="T180" s="10">
        <f t="shared" si="55"/>
        <v>77.69388197455342</v>
      </c>
    </row>
    <row r="181" spans="1:20" ht="15" customHeight="1">
      <c r="A181" s="9">
        <v>27</v>
      </c>
      <c r="B181" s="3">
        <v>1250</v>
      </c>
      <c r="C181" s="4">
        <f t="shared" si="42"/>
        <v>3750</v>
      </c>
      <c r="D181" s="3">
        <v>0.4</v>
      </c>
      <c r="E181" s="30">
        <f t="shared" si="43"/>
        <v>208.33333333333334</v>
      </c>
      <c r="F181" s="7">
        <f t="shared" si="44"/>
        <v>122.9477596272535</v>
      </c>
      <c r="G181" s="7">
        <f t="shared" si="45"/>
        <v>142.61940116761406</v>
      </c>
      <c r="H181" s="10">
        <f t="shared" si="46"/>
        <v>81.91224053260053</v>
      </c>
      <c r="I181" s="11">
        <f t="shared" si="47"/>
        <v>3.2764896213040213</v>
      </c>
      <c r="J181" s="12">
        <f t="shared" si="48"/>
        <v>178274.25145951757</v>
      </c>
      <c r="K181" s="15">
        <f t="shared" si="49"/>
        <v>84.89250069500837</v>
      </c>
      <c r="L181" s="3">
        <v>18</v>
      </c>
      <c r="M181" s="19">
        <f t="shared" si="50"/>
        <v>24.08051261378609</v>
      </c>
      <c r="N181" s="19">
        <f t="shared" si="51"/>
        <v>31.087808107110384</v>
      </c>
      <c r="O181" s="3">
        <v>15</v>
      </c>
      <c r="P181" s="12">
        <f t="shared" si="52"/>
        <v>242.40261059519395</v>
      </c>
      <c r="Q181" s="21">
        <v>135</v>
      </c>
      <c r="R181" s="24">
        <f t="shared" si="53"/>
        <v>10.250769458922258</v>
      </c>
      <c r="S181" s="23">
        <f t="shared" si="54"/>
        <v>2.35</v>
      </c>
      <c r="T181" s="10">
        <f t="shared" si="55"/>
        <v>83.27247075740866</v>
      </c>
    </row>
    <row r="182" spans="1:20" ht="15" customHeight="1">
      <c r="A182" s="9">
        <v>28</v>
      </c>
      <c r="B182" s="3">
        <v>1500</v>
      </c>
      <c r="C182" s="4">
        <f t="shared" si="42"/>
        <v>4500</v>
      </c>
      <c r="D182" s="3">
        <v>0.4</v>
      </c>
      <c r="E182" s="30">
        <f t="shared" si="43"/>
        <v>250</v>
      </c>
      <c r="F182" s="7">
        <f t="shared" si="44"/>
        <v>121.8098408636227</v>
      </c>
      <c r="G182" s="7">
        <f t="shared" si="45"/>
        <v>141.29941540180232</v>
      </c>
      <c r="H182" s="10">
        <f t="shared" si="46"/>
        <v>87.78210810088561</v>
      </c>
      <c r="I182" s="11">
        <f t="shared" si="47"/>
        <v>3.511284324035424</v>
      </c>
      <c r="J182" s="12">
        <f t="shared" si="48"/>
        <v>211949.12310270348</v>
      </c>
      <c r="K182" s="15">
        <f t="shared" si="49"/>
        <v>100.92815385843024</v>
      </c>
      <c r="L182" s="3">
        <v>18</v>
      </c>
      <c r="M182" s="19">
        <f t="shared" si="50"/>
        <v>26.25652387840657</v>
      </c>
      <c r="N182" s="19">
        <f t="shared" si="51"/>
        <v>33.89702657012201</v>
      </c>
      <c r="O182" s="3">
        <v>15</v>
      </c>
      <c r="P182" s="12">
        <f t="shared" si="52"/>
        <v>288.190921194944</v>
      </c>
      <c r="Q182" s="21">
        <v>140</v>
      </c>
      <c r="R182" s="24">
        <f t="shared" si="53"/>
        <v>12.187074578405449</v>
      </c>
      <c r="S182" s="23">
        <f t="shared" si="54"/>
        <v>2.4000000000000004</v>
      </c>
      <c r="T182" s="10">
        <f t="shared" si="55"/>
        <v>87.83050967725754</v>
      </c>
    </row>
    <row r="183" spans="1:20" ht="15" customHeight="1">
      <c r="A183" s="9">
        <v>29</v>
      </c>
      <c r="B183" s="3">
        <v>2000</v>
      </c>
      <c r="C183" s="4">
        <f t="shared" si="42"/>
        <v>6000</v>
      </c>
      <c r="D183" s="3">
        <v>0.4</v>
      </c>
      <c r="E183" s="30">
        <f t="shared" si="43"/>
        <v>333.3333333333333</v>
      </c>
      <c r="F183" s="7">
        <f t="shared" si="44"/>
        <v>120.03571957147891</v>
      </c>
      <c r="G183" s="7">
        <f t="shared" si="45"/>
        <v>139.2414347029155</v>
      </c>
      <c r="H183" s="10">
        <f t="shared" si="46"/>
        <v>97.9112850810647</v>
      </c>
      <c r="I183" s="11">
        <f t="shared" si="47"/>
        <v>3.916451403242588</v>
      </c>
      <c r="J183" s="12">
        <f t="shared" si="48"/>
        <v>278482.86940583104</v>
      </c>
      <c r="K183" s="15">
        <f t="shared" si="49"/>
        <v>132.61089019325289</v>
      </c>
      <c r="L183" s="3">
        <v>18</v>
      </c>
      <c r="M183" s="19">
        <f t="shared" si="50"/>
        <v>30.09682336801168</v>
      </c>
      <c r="N183" s="19">
        <f t="shared" si="51"/>
        <v>38.854831892685155</v>
      </c>
      <c r="O183" s="3">
        <v>15</v>
      </c>
      <c r="P183" s="12">
        <f t="shared" si="52"/>
        <v>378.65801705717956</v>
      </c>
      <c r="Q183" s="21">
        <v>145</v>
      </c>
      <c r="R183" s="24">
        <f t="shared" si="53"/>
        <v>16.012764990835283</v>
      </c>
      <c r="S183" s="23">
        <f t="shared" si="54"/>
        <v>2.45</v>
      </c>
      <c r="T183" s="10">
        <f t="shared" si="55"/>
        <v>95.02256148855204</v>
      </c>
    </row>
    <row r="184" spans="1:20" ht="15" customHeight="1">
      <c r="A184" s="9">
        <v>30</v>
      </c>
      <c r="B184" s="3">
        <v>2250</v>
      </c>
      <c r="C184" s="4">
        <f t="shared" si="42"/>
        <v>6750</v>
      </c>
      <c r="D184" s="3">
        <v>0.4</v>
      </c>
      <c r="E184" s="30">
        <f t="shared" si="43"/>
        <v>375</v>
      </c>
      <c r="F184" s="7">
        <f t="shared" si="44"/>
        <v>119.31683413873554</v>
      </c>
      <c r="G184" s="7">
        <f t="shared" si="45"/>
        <v>138.40752760093324</v>
      </c>
      <c r="H184" s="10">
        <f t="shared" si="46"/>
        <v>102.38828018538788</v>
      </c>
      <c r="I184" s="11">
        <f t="shared" si="47"/>
        <v>4.095531207415515</v>
      </c>
      <c r="J184" s="12">
        <f t="shared" si="48"/>
        <v>311416.93710209976</v>
      </c>
      <c r="K184" s="15">
        <f t="shared" si="49"/>
        <v>148.29377957242846</v>
      </c>
      <c r="L184" s="3">
        <v>18</v>
      </c>
      <c r="M184" s="19">
        <f t="shared" si="50"/>
        <v>31.82676748910735</v>
      </c>
      <c r="N184" s="19">
        <f t="shared" si="51"/>
        <v>41.08818014964281</v>
      </c>
      <c r="O184" s="3">
        <v>15</v>
      </c>
      <c r="P184" s="12">
        <f t="shared" si="52"/>
        <v>423.4390436032774</v>
      </c>
      <c r="Q184" s="21">
        <v>150</v>
      </c>
      <c r="R184" s="24">
        <f t="shared" si="53"/>
        <v>17.906473883370737</v>
      </c>
      <c r="S184" s="23">
        <f t="shared" si="54"/>
        <v>2.5</v>
      </c>
      <c r="T184" s="10">
        <f t="shared" si="55"/>
        <v>97.96713737996166</v>
      </c>
    </row>
    <row r="185" spans="1:20" ht="15" customHeight="1">
      <c r="A185" s="9">
        <v>31</v>
      </c>
      <c r="B185" s="3">
        <v>2500</v>
      </c>
      <c r="C185" s="4">
        <f t="shared" si="42"/>
        <v>7500</v>
      </c>
      <c r="D185" s="3">
        <v>0.4</v>
      </c>
      <c r="E185" s="30">
        <f t="shared" si="43"/>
        <v>416.6666666666667</v>
      </c>
      <c r="F185" s="7">
        <f t="shared" si="44"/>
        <v>118.67741815004702</v>
      </c>
      <c r="G185" s="7">
        <f t="shared" si="45"/>
        <v>137.66580505405454</v>
      </c>
      <c r="H185" s="10">
        <f t="shared" si="46"/>
        <v>106.56627653606515</v>
      </c>
      <c r="I185" s="11">
        <f t="shared" si="47"/>
        <v>4.262651061442606</v>
      </c>
      <c r="J185" s="12">
        <f t="shared" si="48"/>
        <v>344164.5126351364</v>
      </c>
      <c r="K185" s="16">
        <f t="shared" si="49"/>
        <v>163.88786315958876</v>
      </c>
      <c r="L185" s="3">
        <v>18</v>
      </c>
      <c r="M185" s="19">
        <f t="shared" si="50"/>
        <v>33.45834543651424</v>
      </c>
      <c r="N185" s="19">
        <f t="shared" si="51"/>
        <v>43.19453822242487</v>
      </c>
      <c r="O185" s="3">
        <v>15</v>
      </c>
      <c r="P185" s="12">
        <f t="shared" si="52"/>
        <v>467.96649350074034</v>
      </c>
      <c r="Q185" s="21">
        <v>155</v>
      </c>
      <c r="R185" s="24">
        <f t="shared" si="53"/>
        <v>19.78945947652034</v>
      </c>
      <c r="S185" s="23">
        <f t="shared" si="54"/>
        <v>2.55</v>
      </c>
      <c r="T185" s="10">
        <f t="shared" si="55"/>
        <v>100.6011502714073</v>
      </c>
    </row>
    <row r="186" spans="1:20" ht="15" customHeight="1">
      <c r="A186" s="9">
        <v>32</v>
      </c>
      <c r="B186" s="3">
        <v>2750</v>
      </c>
      <c r="C186" s="4">
        <f t="shared" si="42"/>
        <v>8250</v>
      </c>
      <c r="D186" s="3">
        <v>0.4</v>
      </c>
      <c r="E186" s="30">
        <f t="shared" si="43"/>
        <v>458.3333333333333</v>
      </c>
      <c r="F186" s="7">
        <f t="shared" si="44"/>
        <v>118.10194844102986</v>
      </c>
      <c r="G186" s="7">
        <f t="shared" si="45"/>
        <v>136.99826019159462</v>
      </c>
      <c r="H186" s="10">
        <f t="shared" si="46"/>
        <v>110.49241220126615</v>
      </c>
      <c r="I186" s="11">
        <f t="shared" si="47"/>
        <v>4.419696488050646</v>
      </c>
      <c r="J186" s="12">
        <f t="shared" si="48"/>
        <v>376745.21552688524</v>
      </c>
      <c r="K186" s="16">
        <f t="shared" si="49"/>
        <v>179.40248358423108</v>
      </c>
      <c r="L186" s="3">
        <v>18</v>
      </c>
      <c r="M186" s="19">
        <f t="shared" si="50"/>
        <v>35.00622579944574</v>
      </c>
      <c r="N186" s="19">
        <f t="shared" si="51"/>
        <v>45.19284317827659</v>
      </c>
      <c r="O186" s="3">
        <v>15</v>
      </c>
      <c r="P186" s="12">
        <f t="shared" si="52"/>
        <v>512.2670437559167</v>
      </c>
      <c r="Q186" s="21">
        <v>160</v>
      </c>
      <c r="R186" s="24">
        <f t="shared" si="53"/>
        <v>21.6628498927959</v>
      </c>
      <c r="S186" s="23">
        <f t="shared" si="54"/>
        <v>2.6</v>
      </c>
      <c r="T186" s="10">
        <f t="shared" si="55"/>
        <v>102.98390476651542</v>
      </c>
    </row>
    <row r="187" spans="1:20" ht="15" customHeight="1">
      <c r="A187" s="9">
        <v>33</v>
      </c>
      <c r="B187" s="3">
        <v>3000</v>
      </c>
      <c r="C187" s="4">
        <f t="shared" si="42"/>
        <v>9000</v>
      </c>
      <c r="D187" s="3">
        <v>0.4</v>
      </c>
      <c r="E187" s="30">
        <f t="shared" si="43"/>
        <v>500</v>
      </c>
      <c r="F187" s="7">
        <f t="shared" si="44"/>
        <v>117.57902269053108</v>
      </c>
      <c r="G187" s="7">
        <f t="shared" si="45"/>
        <v>136.39166632101603</v>
      </c>
      <c r="H187" s="10">
        <f t="shared" si="46"/>
        <v>114.2028632835976</v>
      </c>
      <c r="I187" s="11">
        <f t="shared" si="47"/>
        <v>4.5681145313439036</v>
      </c>
      <c r="J187" s="12">
        <f t="shared" si="48"/>
        <v>409174.9989630481</v>
      </c>
      <c r="K187" s="16">
        <f t="shared" si="49"/>
        <v>194.8452376014515</v>
      </c>
      <c r="L187" s="3">
        <v>18</v>
      </c>
      <c r="M187" s="19">
        <f t="shared" si="50"/>
        <v>36.48177511731497</v>
      </c>
      <c r="N187" s="19">
        <f t="shared" si="51"/>
        <v>47.09776915648166</v>
      </c>
      <c r="O187" s="3">
        <v>15</v>
      </c>
      <c r="P187" s="12">
        <f t="shared" si="52"/>
        <v>556.3623861937883</v>
      </c>
      <c r="Q187" s="21">
        <v>165</v>
      </c>
      <c r="R187" s="24">
        <f t="shared" si="53"/>
        <v>23.527562440375267</v>
      </c>
      <c r="S187" s="23">
        <f t="shared" si="54"/>
        <v>2.6500000000000004</v>
      </c>
      <c r="T187" s="10">
        <f t="shared" si="55"/>
        <v>105.15918919125616</v>
      </c>
    </row>
    <row r="188" spans="1:20" ht="15" customHeight="1">
      <c r="A188" s="9">
        <v>34</v>
      </c>
      <c r="B188" s="3">
        <v>3500</v>
      </c>
      <c r="C188" s="4">
        <f t="shared" si="42"/>
        <v>10500</v>
      </c>
      <c r="D188" s="3">
        <v>0.4</v>
      </c>
      <c r="E188" s="30">
        <f t="shared" si="43"/>
        <v>583.3333333333334</v>
      </c>
      <c r="F188" s="7">
        <f t="shared" si="44"/>
        <v>116.65827753652313</v>
      </c>
      <c r="G188" s="7">
        <f t="shared" si="45"/>
        <v>135.32360194236682</v>
      </c>
      <c r="H188" s="10">
        <f t="shared" si="46"/>
        <v>121.08490182352793</v>
      </c>
      <c r="I188" s="11">
        <f t="shared" si="47"/>
        <v>4.843396072941117</v>
      </c>
      <c r="J188" s="12">
        <f t="shared" si="48"/>
        <v>473632.6067982839</v>
      </c>
      <c r="K188" s="16">
        <f t="shared" si="49"/>
        <v>225.53933657061137</v>
      </c>
      <c r="L188" s="3">
        <v>18</v>
      </c>
      <c r="M188" s="19">
        <f t="shared" si="50"/>
        <v>39.25023068807864</v>
      </c>
      <c r="N188" s="19">
        <f t="shared" si="51"/>
        <v>50.67182992990928</v>
      </c>
      <c r="O188" s="3">
        <v>15</v>
      </c>
      <c r="P188" s="12">
        <f t="shared" si="52"/>
        <v>644.0065203526152</v>
      </c>
      <c r="Q188" s="21">
        <v>170</v>
      </c>
      <c r="R188" s="24">
        <f t="shared" si="53"/>
        <v>27.233874890901323</v>
      </c>
      <c r="S188" s="23">
        <f t="shared" si="54"/>
        <v>2.7</v>
      </c>
      <c r="T188" s="10">
        <f t="shared" si="55"/>
        <v>109.01295618693763</v>
      </c>
    </row>
    <row r="189" spans="1:20" ht="15" customHeight="1">
      <c r="A189" s="9">
        <v>35</v>
      </c>
      <c r="B189" s="3">
        <v>4000</v>
      </c>
      <c r="C189" s="4">
        <f t="shared" si="42"/>
        <v>12000</v>
      </c>
      <c r="D189" s="3">
        <v>0.4</v>
      </c>
      <c r="E189" s="30">
        <f t="shared" si="43"/>
        <v>666.6666666666666</v>
      </c>
      <c r="F189" s="7">
        <f t="shared" si="44"/>
        <v>115.86652190910206</v>
      </c>
      <c r="G189" s="7">
        <f t="shared" si="45"/>
        <v>134.40516541455838</v>
      </c>
      <c r="H189" s="10">
        <f t="shared" si="46"/>
        <v>127.38073106177058</v>
      </c>
      <c r="I189" s="11">
        <f t="shared" si="47"/>
        <v>5.095229242470823</v>
      </c>
      <c r="J189" s="12">
        <f t="shared" si="48"/>
        <v>537620.6616582335</v>
      </c>
      <c r="K189" s="16">
        <f t="shared" si="49"/>
        <v>256.0098388848731</v>
      </c>
      <c r="L189" s="3">
        <v>18</v>
      </c>
      <c r="M189" s="19">
        <f t="shared" si="50"/>
        <v>41.81762776146996</v>
      </c>
      <c r="N189" s="19">
        <f t="shared" si="51"/>
        <v>53.98632529935803</v>
      </c>
      <c r="O189" s="3">
        <v>15</v>
      </c>
      <c r="P189" s="12">
        <f t="shared" si="52"/>
        <v>731.012195137246</v>
      </c>
      <c r="Q189" s="21">
        <v>175</v>
      </c>
      <c r="R189" s="24">
        <f t="shared" si="53"/>
        <v>30.913188045348424</v>
      </c>
      <c r="S189" s="23">
        <f t="shared" si="54"/>
        <v>2.75</v>
      </c>
      <c r="T189" s="10">
        <f t="shared" si="55"/>
        <v>112.3512410025507</v>
      </c>
    </row>
    <row r="190" spans="1:20" ht="15" customHeight="1">
      <c r="A190" s="9">
        <v>36</v>
      </c>
      <c r="B190" s="3">
        <v>4500</v>
      </c>
      <c r="C190" s="4">
        <f t="shared" si="42"/>
        <v>13500</v>
      </c>
      <c r="D190" s="3">
        <v>0.4</v>
      </c>
      <c r="E190" s="30">
        <f t="shared" si="43"/>
        <v>750</v>
      </c>
      <c r="F190" s="7">
        <f t="shared" si="44"/>
        <v>115.17260550621403</v>
      </c>
      <c r="G190" s="7">
        <f t="shared" si="45"/>
        <v>133.60022238720825</v>
      </c>
      <c r="H190" s="10">
        <f t="shared" si="46"/>
        <v>133.2052170633228</v>
      </c>
      <c r="I190" s="11">
        <f t="shared" si="47"/>
        <v>5.328208682532912</v>
      </c>
      <c r="J190" s="12">
        <f t="shared" si="48"/>
        <v>601201.0007424371</v>
      </c>
      <c r="K190" s="16">
        <f t="shared" si="49"/>
        <v>286.28619082973194</v>
      </c>
      <c r="L190" s="3">
        <v>18</v>
      </c>
      <c r="M190" s="19">
        <f t="shared" si="50"/>
        <v>44.2212754295162</v>
      </c>
      <c r="N190" s="19">
        <f t="shared" si="51"/>
        <v>57.08942109552249</v>
      </c>
      <c r="O190" s="3">
        <v>15</v>
      </c>
      <c r="P190" s="12">
        <f t="shared" si="52"/>
        <v>817.4634916669547</v>
      </c>
      <c r="Q190" s="21">
        <v>180</v>
      </c>
      <c r="R190" s="24">
        <f t="shared" si="53"/>
        <v>34.56905754269013</v>
      </c>
      <c r="S190" s="23">
        <f t="shared" si="54"/>
        <v>2.8000000000000003</v>
      </c>
      <c r="T190" s="10">
        <f t="shared" si="55"/>
        <v>115.29581689396028</v>
      </c>
    </row>
    <row r="191" spans="1:20" ht="15" customHeight="1">
      <c r="A191" s="9">
        <v>37</v>
      </c>
      <c r="B191" s="3">
        <v>5000</v>
      </c>
      <c r="C191" s="4">
        <f t="shared" si="42"/>
        <v>15000</v>
      </c>
      <c r="D191" s="3">
        <v>0.4</v>
      </c>
      <c r="E191" s="30">
        <f t="shared" si="43"/>
        <v>833.3333333333334</v>
      </c>
      <c r="F191" s="7">
        <f t="shared" si="44"/>
        <v>114.55539833715717</v>
      </c>
      <c r="G191" s="7">
        <f t="shared" si="45"/>
        <v>132.8842620711023</v>
      </c>
      <c r="H191" s="10">
        <f t="shared" si="46"/>
        <v>138.64071133839082</v>
      </c>
      <c r="I191" s="11">
        <f t="shared" si="47"/>
        <v>5.545628453535633</v>
      </c>
      <c r="J191" s="12">
        <f t="shared" si="48"/>
        <v>664421.3103555116</v>
      </c>
      <c r="K191" s="16">
        <f t="shared" si="49"/>
        <v>316.39110016929124</v>
      </c>
      <c r="L191" s="3">
        <v>18</v>
      </c>
      <c r="M191" s="19">
        <f t="shared" si="50"/>
        <v>46.48824953619222</v>
      </c>
      <c r="N191" s="19">
        <f t="shared" si="51"/>
        <v>60.01607208266905</v>
      </c>
      <c r="O191" s="3">
        <v>15</v>
      </c>
      <c r="P191" s="12">
        <f t="shared" si="52"/>
        <v>903.4252498422547</v>
      </c>
      <c r="Q191" s="21">
        <v>185</v>
      </c>
      <c r="R191" s="24">
        <f t="shared" si="53"/>
        <v>38.20422534544191</v>
      </c>
      <c r="S191" s="23">
        <f t="shared" si="54"/>
        <v>2.8500000000000005</v>
      </c>
      <c r="T191" s="10">
        <f t="shared" si="55"/>
        <v>117.92982978540596</v>
      </c>
    </row>
    <row r="192" spans="1:20" ht="15" customHeight="1">
      <c r="A192" s="9">
        <v>38</v>
      </c>
      <c r="B192" s="3">
        <v>5500</v>
      </c>
      <c r="C192" s="4">
        <f t="shared" si="42"/>
        <v>16500</v>
      </c>
      <c r="D192" s="3">
        <v>0.4</v>
      </c>
      <c r="E192" s="30">
        <f t="shared" si="43"/>
        <v>916.6666666666666</v>
      </c>
      <c r="F192" s="7">
        <f t="shared" si="44"/>
        <v>113.99991640323061</v>
      </c>
      <c r="G192" s="7">
        <f t="shared" si="45"/>
        <v>132.23990302774752</v>
      </c>
      <c r="H192" s="10">
        <f t="shared" si="46"/>
        <v>143.7485396226069</v>
      </c>
      <c r="I192" s="11">
        <f t="shared" si="47"/>
        <v>5.749941584904276</v>
      </c>
      <c r="J192" s="12">
        <f t="shared" si="48"/>
        <v>727319.4666526114</v>
      </c>
      <c r="K192" s="16">
        <f t="shared" si="49"/>
        <v>346.34260316791017</v>
      </c>
      <c r="L192" s="3">
        <v>18</v>
      </c>
      <c r="M192" s="19">
        <f t="shared" si="50"/>
        <v>48.63893115613875</v>
      </c>
      <c r="N192" s="19">
        <f t="shared" si="51"/>
        <v>62.79259011501815</v>
      </c>
      <c r="O192" s="3">
        <v>15</v>
      </c>
      <c r="P192" s="12">
        <f t="shared" si="52"/>
        <v>988.9489705322486</v>
      </c>
      <c r="Q192" s="21">
        <v>190</v>
      </c>
      <c r="R192" s="24">
        <f t="shared" si="53"/>
        <v>41.82086933252515</v>
      </c>
      <c r="S192" s="23">
        <f t="shared" si="54"/>
        <v>2.9000000000000004</v>
      </c>
      <c r="T192" s="10">
        <f t="shared" si="55"/>
        <v>120.31258428051405</v>
      </c>
    </row>
    <row r="193" spans="1:20" ht="15" customHeight="1">
      <c r="A193" s="9">
        <v>39</v>
      </c>
      <c r="B193" s="3">
        <v>6000</v>
      </c>
      <c r="C193" s="4">
        <f t="shared" si="42"/>
        <v>18000</v>
      </c>
      <c r="D193" s="3">
        <v>0.4</v>
      </c>
      <c r="E193" s="30">
        <f t="shared" si="43"/>
        <v>1000</v>
      </c>
      <c r="F193" s="7">
        <f t="shared" si="44"/>
        <v>113.49515341981801</v>
      </c>
      <c r="G193" s="7">
        <f t="shared" si="45"/>
        <v>131.65437796698887</v>
      </c>
      <c r="H193" s="10">
        <f t="shared" si="46"/>
        <v>148.5757663416211</v>
      </c>
      <c r="I193" s="11">
        <f t="shared" si="47"/>
        <v>5.943030653664843</v>
      </c>
      <c r="J193" s="12">
        <f t="shared" si="48"/>
        <v>789926.2678019332</v>
      </c>
      <c r="K193" s="16">
        <f t="shared" si="49"/>
        <v>376.1553656199682</v>
      </c>
      <c r="L193" s="3">
        <v>18</v>
      </c>
      <c r="M193" s="19">
        <f t="shared" si="50"/>
        <v>50.68911337516753</v>
      </c>
      <c r="N193" s="19">
        <f t="shared" si="51"/>
        <v>65.43936397868116</v>
      </c>
      <c r="O193" s="3">
        <v>15</v>
      </c>
      <c r="P193" s="12">
        <f t="shared" si="52"/>
        <v>1074.0765305436616</v>
      </c>
      <c r="Q193" s="21">
        <v>195</v>
      </c>
      <c r="R193" s="24">
        <f t="shared" si="53"/>
        <v>45.42076039861116</v>
      </c>
      <c r="S193" s="23">
        <f t="shared" si="54"/>
        <v>2.95</v>
      </c>
      <c r="T193" s="10">
        <f t="shared" si="55"/>
        <v>122.48786870525478</v>
      </c>
    </row>
    <row r="194" spans="1:20" ht="15" customHeight="1">
      <c r="A194" s="9">
        <v>40</v>
      </c>
      <c r="B194" s="3">
        <v>6500</v>
      </c>
      <c r="C194" s="4">
        <f t="shared" si="42"/>
        <v>19500</v>
      </c>
      <c r="D194" s="3">
        <v>0.4</v>
      </c>
      <c r="E194" s="30">
        <f t="shared" si="43"/>
        <v>1083.3333333333333</v>
      </c>
      <c r="F194" s="7">
        <f t="shared" si="44"/>
        <v>113.03279035730978</v>
      </c>
      <c r="G194" s="7">
        <f t="shared" si="45"/>
        <v>131.11803681447932</v>
      </c>
      <c r="H194" s="10">
        <f t="shared" si="46"/>
        <v>153.1594064154513</v>
      </c>
      <c r="I194" s="11">
        <f t="shared" si="47"/>
        <v>6.126376256618052</v>
      </c>
      <c r="J194" s="12">
        <f t="shared" si="48"/>
        <v>852267.2392941156</v>
      </c>
      <c r="K194" s="16">
        <f t="shared" si="49"/>
        <v>405.8415425210074</v>
      </c>
      <c r="L194" s="3">
        <v>18</v>
      </c>
      <c r="M194" s="19">
        <f t="shared" si="50"/>
        <v>52.651326134531814</v>
      </c>
      <c r="N194" s="19">
        <f t="shared" si="51"/>
        <v>67.97256975825901</v>
      </c>
      <c r="O194" s="3">
        <v>15</v>
      </c>
      <c r="P194" s="12">
        <f t="shared" si="52"/>
        <v>1158.8426373315344</v>
      </c>
      <c r="Q194" s="21">
        <v>200</v>
      </c>
      <c r="R194" s="24">
        <f t="shared" si="53"/>
        <v>49.00536625941164</v>
      </c>
      <c r="S194" s="23">
        <f t="shared" si="54"/>
        <v>3.0000000000000004</v>
      </c>
      <c r="T194" s="10">
        <f t="shared" si="55"/>
        <v>124.4889363970932</v>
      </c>
    </row>
    <row r="195" spans="1:20" ht="15" customHeight="1">
      <c r="A195" s="9">
        <v>41</v>
      </c>
      <c r="B195" s="3">
        <v>7000</v>
      </c>
      <c r="C195" s="4">
        <f t="shared" si="42"/>
        <v>21000</v>
      </c>
      <c r="D195" s="3">
        <v>0.4</v>
      </c>
      <c r="E195" s="30">
        <f t="shared" si="43"/>
        <v>1166.6666666666667</v>
      </c>
      <c r="F195" s="7">
        <f t="shared" si="44"/>
        <v>112.60638848434346</v>
      </c>
      <c r="G195" s="7">
        <f t="shared" si="45"/>
        <v>130.6234106418384</v>
      </c>
      <c r="H195" s="10">
        <f t="shared" si="46"/>
        <v>157.52916839007537</v>
      </c>
      <c r="I195" s="11">
        <f t="shared" si="47"/>
        <v>6.301166735603015</v>
      </c>
      <c r="J195" s="12">
        <f t="shared" si="48"/>
        <v>914363.8744928688</v>
      </c>
      <c r="K195" s="16">
        <f t="shared" si="49"/>
        <v>435.411368806128</v>
      </c>
      <c r="L195" s="3">
        <v>18</v>
      </c>
      <c r="M195" s="19">
        <f t="shared" si="50"/>
        <v>54.53570685504314</v>
      </c>
      <c r="N195" s="19">
        <f t="shared" si="51"/>
        <v>70.40529480774391</v>
      </c>
      <c r="O195" s="3">
        <v>15</v>
      </c>
      <c r="P195" s="12">
        <f t="shared" si="52"/>
        <v>1243.2765157975634</v>
      </c>
      <c r="Q195" s="21">
        <v>205</v>
      </c>
      <c r="R195" s="24">
        <f t="shared" si="53"/>
        <v>52.575922783339955</v>
      </c>
      <c r="S195" s="23">
        <f t="shared" si="54"/>
        <v>3.0500000000000007</v>
      </c>
      <c r="T195" s="10">
        <f t="shared" si="55"/>
        <v>126.34163570093625</v>
      </c>
    </row>
    <row r="196" spans="1:20" ht="15" customHeight="1">
      <c r="A196" s="9">
        <v>42</v>
      </c>
      <c r="B196" s="3">
        <v>7500</v>
      </c>
      <c r="C196" s="4">
        <f t="shared" si="42"/>
        <v>22500</v>
      </c>
      <c r="D196" s="3">
        <v>0.4</v>
      </c>
      <c r="E196" s="30">
        <f t="shared" si="43"/>
        <v>1250</v>
      </c>
      <c r="F196" s="7">
        <f t="shared" si="44"/>
        <v>112.21086380364277</v>
      </c>
      <c r="G196" s="7">
        <f t="shared" si="45"/>
        <v>130.1646020122256</v>
      </c>
      <c r="H196" s="10">
        <f t="shared" si="46"/>
        <v>161.7093084766486</v>
      </c>
      <c r="I196" s="11">
        <f t="shared" si="47"/>
        <v>6.468372339065944</v>
      </c>
      <c r="J196" s="12">
        <f t="shared" si="48"/>
        <v>976234.515091692</v>
      </c>
      <c r="K196" s="16">
        <f t="shared" si="49"/>
        <v>464.87357861509145</v>
      </c>
      <c r="L196" s="3">
        <v>18</v>
      </c>
      <c r="M196" s="19">
        <f t="shared" si="50"/>
        <v>56.350593696860045</v>
      </c>
      <c r="N196" s="19">
        <f t="shared" si="51"/>
        <v>72.74830364561319</v>
      </c>
      <c r="O196" s="3">
        <v>15</v>
      </c>
      <c r="P196" s="12">
        <f t="shared" si="52"/>
        <v>1327.4031054624618</v>
      </c>
      <c r="Q196" s="21">
        <v>210</v>
      </c>
      <c r="R196" s="24">
        <f t="shared" si="53"/>
        <v>56.13348461777228</v>
      </c>
      <c r="S196" s="23">
        <f t="shared" si="54"/>
        <v>3.1</v>
      </c>
      <c r="T196" s="10">
        <f t="shared" si="55"/>
        <v>128.06645748811005</v>
      </c>
    </row>
    <row r="197" spans="1:20" ht="15" customHeight="1">
      <c r="A197" s="9">
        <v>43</v>
      </c>
      <c r="B197" s="3">
        <v>8000</v>
      </c>
      <c r="C197" s="4">
        <f t="shared" si="42"/>
        <v>24000</v>
      </c>
      <c r="D197" s="3">
        <v>0.4</v>
      </c>
      <c r="E197" s="30">
        <f t="shared" si="43"/>
        <v>1333.3333333333333</v>
      </c>
      <c r="F197" s="7">
        <f t="shared" si="44"/>
        <v>111.84213288543708</v>
      </c>
      <c r="G197" s="7">
        <f t="shared" si="45"/>
        <v>129.73687414710702</v>
      </c>
      <c r="H197" s="10">
        <f t="shared" si="46"/>
        <v>165.7199232182182</v>
      </c>
      <c r="I197" s="11">
        <f t="shared" si="47"/>
        <v>6.628796928728729</v>
      </c>
      <c r="J197" s="12">
        <f t="shared" si="48"/>
        <v>1037894.9931768561</v>
      </c>
      <c r="K197" s="16">
        <f t="shared" si="49"/>
        <v>494.2357110365981</v>
      </c>
      <c r="L197" s="3">
        <v>18</v>
      </c>
      <c r="M197" s="19">
        <f t="shared" si="50"/>
        <v>58.10294230106281</v>
      </c>
      <c r="N197" s="19">
        <f t="shared" si="51"/>
        <v>75.0105759658889</v>
      </c>
      <c r="O197" s="3">
        <v>15</v>
      </c>
      <c r="P197" s="12">
        <f t="shared" si="52"/>
        <v>1411.243933490202</v>
      </c>
      <c r="Q197" s="21">
        <v>215</v>
      </c>
      <c r="R197" s="24">
        <f t="shared" si="53"/>
        <v>59.67896210766922</v>
      </c>
      <c r="S197" s="23">
        <f t="shared" si="54"/>
        <v>3.15</v>
      </c>
      <c r="T197" s="10">
        <f t="shared" si="55"/>
        <v>129.67992051654932</v>
      </c>
    </row>
    <row r="198" spans="1:20" ht="15" customHeight="1">
      <c r="A198" s="9">
        <v>44</v>
      </c>
      <c r="B198" s="3">
        <v>8500</v>
      </c>
      <c r="C198" s="4">
        <f t="shared" si="42"/>
        <v>25500</v>
      </c>
      <c r="D198" s="3">
        <v>0.4</v>
      </c>
      <c r="E198" s="30">
        <f t="shared" si="43"/>
        <v>1416.6666666666667</v>
      </c>
      <c r="F198" s="7">
        <f t="shared" si="44"/>
        <v>111.49686717888447</v>
      </c>
      <c r="G198" s="7">
        <f t="shared" si="45"/>
        <v>129.33636592750597</v>
      </c>
      <c r="H198" s="10">
        <f t="shared" si="46"/>
        <v>169.57787491347221</v>
      </c>
      <c r="I198" s="11">
        <f t="shared" si="47"/>
        <v>6.783114996538888</v>
      </c>
      <c r="J198" s="12">
        <f t="shared" si="48"/>
        <v>1099359.1103838007</v>
      </c>
      <c r="K198" s="16">
        <f t="shared" si="49"/>
        <v>523.5043382780003</v>
      </c>
      <c r="L198" s="3">
        <v>18</v>
      </c>
      <c r="M198" s="19">
        <f t="shared" si="50"/>
        <v>59.79862621158901</v>
      </c>
      <c r="N198" s="19">
        <f t="shared" si="51"/>
        <v>77.19969448118886</v>
      </c>
      <c r="O198" s="3">
        <v>15</v>
      </c>
      <c r="P198" s="12">
        <f t="shared" si="52"/>
        <v>1494.8177662053297</v>
      </c>
      <c r="Q198" s="21">
        <v>220</v>
      </c>
      <c r="R198" s="24">
        <f t="shared" si="53"/>
        <v>63.21314884706853</v>
      </c>
      <c r="S198" s="23">
        <f t="shared" si="54"/>
        <v>3.2</v>
      </c>
      <c r="T198" s="10">
        <f t="shared" si="55"/>
        <v>131.1955360619602</v>
      </c>
    </row>
    <row r="199" spans="1:20" ht="15" customHeight="1">
      <c r="A199" s="9">
        <v>45</v>
      </c>
      <c r="B199" s="3">
        <v>9000</v>
      </c>
      <c r="C199" s="4">
        <f t="shared" si="42"/>
        <v>27000</v>
      </c>
      <c r="D199" s="3">
        <v>0.4</v>
      </c>
      <c r="E199" s="30">
        <f t="shared" si="43"/>
        <v>1500</v>
      </c>
      <c r="F199" s="7">
        <f t="shared" si="44"/>
        <v>111.17231826371201</v>
      </c>
      <c r="G199" s="7">
        <f t="shared" si="45"/>
        <v>128.95988918590592</v>
      </c>
      <c r="H199" s="10">
        <f t="shared" si="46"/>
        <v>173.29746940528457</v>
      </c>
      <c r="I199" s="11">
        <f t="shared" si="47"/>
        <v>6.931898776211383</v>
      </c>
      <c r="J199" s="12">
        <f t="shared" si="48"/>
        <v>1160639.0026731533</v>
      </c>
      <c r="K199" s="16">
        <f t="shared" si="49"/>
        <v>552.6852393681683</v>
      </c>
      <c r="L199" s="3">
        <v>18</v>
      </c>
      <c r="M199" s="19">
        <f t="shared" si="50"/>
        <v>61.44265833099166</v>
      </c>
      <c r="N199" s="19">
        <f t="shared" si="51"/>
        <v>79.32213082088104</v>
      </c>
      <c r="O199" s="3">
        <v>15</v>
      </c>
      <c r="P199" s="12">
        <f t="shared" si="52"/>
        <v>1578.1411050852835</v>
      </c>
      <c r="Q199" s="21">
        <v>225</v>
      </c>
      <c r="R199" s="24">
        <f t="shared" si="53"/>
        <v>66.73674265370632</v>
      </c>
      <c r="S199" s="23">
        <f t="shared" si="54"/>
        <v>3.25</v>
      </c>
      <c r="T199" s="10">
        <f t="shared" si="55"/>
        <v>132.62449640795893</v>
      </c>
    </row>
    <row r="200" spans="1:20" ht="15" customHeight="1">
      <c r="A200" s="9">
        <v>46</v>
      </c>
      <c r="B200" s="3">
        <v>9500</v>
      </c>
      <c r="C200" s="4">
        <f t="shared" si="42"/>
        <v>28500</v>
      </c>
      <c r="D200" s="3">
        <v>0.4</v>
      </c>
      <c r="E200" s="30">
        <f t="shared" si="43"/>
        <v>1583.3333333333333</v>
      </c>
      <c r="F200" s="7">
        <f t="shared" si="44"/>
        <v>110.86619082504299</v>
      </c>
      <c r="G200" s="7">
        <f t="shared" si="45"/>
        <v>128.60478135704986</v>
      </c>
      <c r="H200" s="10">
        <f t="shared" si="46"/>
        <v>176.89096245415217</v>
      </c>
      <c r="I200" s="11">
        <f t="shared" si="47"/>
        <v>7.075638498166087</v>
      </c>
      <c r="J200" s="12">
        <f t="shared" si="48"/>
        <v>1221745.4228919738</v>
      </c>
      <c r="K200" s="16">
        <f t="shared" si="49"/>
        <v>581.7835347104636</v>
      </c>
      <c r="L200" s="3">
        <v>18</v>
      </c>
      <c r="M200" s="19">
        <f t="shared" si="50"/>
        <v>63.03935737052281</v>
      </c>
      <c r="N200" s="19">
        <f t="shared" si="51"/>
        <v>81.38346041721753</v>
      </c>
      <c r="O200" s="3">
        <v>15</v>
      </c>
      <c r="P200" s="12">
        <f t="shared" si="52"/>
        <v>1661.2285709638459</v>
      </c>
      <c r="Q200" s="21">
        <v>230</v>
      </c>
      <c r="R200" s="24">
        <f t="shared" si="53"/>
        <v>70.25036181628849</v>
      </c>
      <c r="S200" s="23">
        <f t="shared" si="54"/>
        <v>3.3000000000000003</v>
      </c>
      <c r="T200" s="10">
        <f t="shared" si="55"/>
        <v>133.9761769397158</v>
      </c>
    </row>
    <row r="201" spans="1:20" ht="15" customHeight="1">
      <c r="A201" s="9">
        <v>47</v>
      </c>
      <c r="B201" s="3">
        <v>10000</v>
      </c>
      <c r="C201" s="4">
        <f t="shared" si="42"/>
        <v>30000</v>
      </c>
      <c r="D201" s="3">
        <v>0.4</v>
      </c>
      <c r="E201" s="30">
        <f t="shared" si="43"/>
        <v>1666.6666666666667</v>
      </c>
      <c r="F201" s="7">
        <f t="shared" si="44"/>
        <v>110.57654853590685</v>
      </c>
      <c r="G201" s="7">
        <f t="shared" si="45"/>
        <v>128.26879630165195</v>
      </c>
      <c r="H201" s="10">
        <f t="shared" si="46"/>
        <v>180.36894470935178</v>
      </c>
      <c r="I201" s="11">
        <f t="shared" si="47"/>
        <v>7.2147577883740714</v>
      </c>
      <c r="J201" s="12">
        <f t="shared" si="48"/>
        <v>1282687.9630165196</v>
      </c>
      <c r="K201" s="16">
        <f t="shared" si="49"/>
        <v>610.8037919126284</v>
      </c>
      <c r="L201" s="3">
        <v>18</v>
      </c>
      <c r="M201" s="19">
        <f t="shared" si="50"/>
        <v>64.59247511327126</v>
      </c>
      <c r="N201" s="19">
        <f t="shared" si="51"/>
        <v>83.38852680133887</v>
      </c>
      <c r="O201" s="3">
        <v>15</v>
      </c>
      <c r="P201" s="12">
        <f t="shared" si="52"/>
        <v>1744.0932062185161</v>
      </c>
      <c r="Q201" s="21">
        <v>235</v>
      </c>
      <c r="R201" s="24">
        <f t="shared" si="53"/>
        <v>73.75455787344987</v>
      </c>
      <c r="S201" s="23">
        <f t="shared" si="54"/>
        <v>3.35</v>
      </c>
      <c r="T201" s="10">
        <f t="shared" si="55"/>
        <v>135.25850929940458</v>
      </c>
    </row>
    <row r="202" spans="1:20" ht="15" customHeight="1">
      <c r="A202" s="65" t="s">
        <v>57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ht="15" customHeight="1">
      <c r="A203" s="27"/>
      <c r="C203" s="52" t="s">
        <v>34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7"/>
      <c r="S203" s="31"/>
      <c r="T203" s="31"/>
    </row>
    <row r="204" spans="3:20" ht="15" customHeight="1">
      <c r="C204" s="53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5"/>
      <c r="S204" s="31"/>
      <c r="T204" s="31"/>
    </row>
    <row r="205" spans="3:20" ht="15" customHeight="1">
      <c r="C205" s="56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8"/>
      <c r="S205" s="31"/>
      <c r="T205" s="31"/>
    </row>
    <row r="206" spans="3:20" ht="15" customHeight="1">
      <c r="C206" s="45" t="s">
        <v>35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7"/>
      <c r="S206" s="31"/>
      <c r="T206" s="31"/>
    </row>
    <row r="207" spans="3:20" ht="15" customHeight="1">
      <c r="C207" s="59" t="s">
        <v>36</v>
      </c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1"/>
      <c r="S207" s="31"/>
      <c r="T207" s="31"/>
    </row>
    <row r="208" spans="3:20" ht="15" customHeight="1">
      <c r="C208" s="59" t="s">
        <v>37</v>
      </c>
      <c r="D208" s="62"/>
      <c r="E208" s="62"/>
      <c r="F208" s="62"/>
      <c r="G208" s="62"/>
      <c r="H208" s="62"/>
      <c r="I208" s="62"/>
      <c r="J208" s="63"/>
      <c r="K208" s="62"/>
      <c r="L208" s="62"/>
      <c r="M208" s="62"/>
      <c r="N208" s="62"/>
      <c r="O208" s="62"/>
      <c r="P208" s="62"/>
      <c r="Q208" s="62"/>
      <c r="R208" s="64"/>
      <c r="S208" s="31"/>
      <c r="T208" s="31"/>
    </row>
    <row r="209" spans="3:20" ht="15" customHeight="1">
      <c r="C209" s="59" t="s">
        <v>38</v>
      </c>
      <c r="D209" s="62"/>
      <c r="E209" s="62"/>
      <c r="F209" s="62"/>
      <c r="G209" s="62"/>
      <c r="H209" s="62"/>
      <c r="I209" s="62"/>
      <c r="J209" s="63"/>
      <c r="K209" s="62"/>
      <c r="L209" s="62"/>
      <c r="M209" s="62"/>
      <c r="N209" s="62"/>
      <c r="O209" s="62"/>
      <c r="P209" s="62"/>
      <c r="Q209" s="62"/>
      <c r="R209" s="64"/>
      <c r="S209" s="31"/>
      <c r="T209" s="31"/>
    </row>
    <row r="210" spans="3:20" ht="15" customHeight="1"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2"/>
      <c r="S210" s="31"/>
      <c r="T210" s="31"/>
    </row>
    <row r="211" spans="3:20" ht="15" customHeight="1">
      <c r="C211" s="45" t="s">
        <v>39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7"/>
      <c r="S211" s="31"/>
      <c r="T211" s="31"/>
    </row>
    <row r="212" spans="3:20" ht="15" customHeight="1">
      <c r="C212" s="48" t="s">
        <v>40</v>
      </c>
      <c r="D212" s="49"/>
      <c r="E212" s="49"/>
      <c r="F212" s="49"/>
      <c r="G212" s="49"/>
      <c r="H212" s="49"/>
      <c r="I212" s="49"/>
      <c r="J212" s="50"/>
      <c r="K212" s="49"/>
      <c r="L212" s="49"/>
      <c r="M212" s="49"/>
      <c r="N212" s="49"/>
      <c r="O212" s="49"/>
      <c r="P212" s="49"/>
      <c r="Q212" s="49"/>
      <c r="R212" s="51"/>
      <c r="S212" s="31"/>
      <c r="T212" s="31"/>
    </row>
    <row r="213" spans="3:20" ht="15" customHeight="1">
      <c r="C213" s="48" t="s">
        <v>41</v>
      </c>
      <c r="D213" s="49"/>
      <c r="E213" s="49"/>
      <c r="F213" s="49"/>
      <c r="G213" s="49"/>
      <c r="H213" s="49"/>
      <c r="I213" s="49"/>
      <c r="J213" s="50"/>
      <c r="K213" s="49"/>
      <c r="L213" s="49"/>
      <c r="M213" s="49"/>
      <c r="N213" s="49"/>
      <c r="O213" s="49"/>
      <c r="P213" s="49"/>
      <c r="Q213" s="49"/>
      <c r="R213" s="51"/>
      <c r="S213" s="31"/>
      <c r="T213" s="31"/>
    </row>
    <row r="214" spans="3:20" ht="15" customHeight="1">
      <c r="C214" s="48" t="s">
        <v>42</v>
      </c>
      <c r="D214" s="49"/>
      <c r="E214" s="49"/>
      <c r="F214" s="49"/>
      <c r="G214" s="49"/>
      <c r="H214" s="49"/>
      <c r="I214" s="49"/>
      <c r="J214" s="50"/>
      <c r="K214" s="49"/>
      <c r="L214" s="49"/>
      <c r="M214" s="49"/>
      <c r="N214" s="49"/>
      <c r="O214" s="49"/>
      <c r="P214" s="49"/>
      <c r="Q214" s="49"/>
      <c r="R214" s="51"/>
      <c r="S214" s="31"/>
      <c r="T214" s="31"/>
    </row>
    <row r="215" spans="3:20" ht="15" customHeight="1">
      <c r="C215" s="48" t="s">
        <v>43</v>
      </c>
      <c r="D215" s="49"/>
      <c r="E215" s="49"/>
      <c r="F215" s="49"/>
      <c r="G215" s="49"/>
      <c r="H215" s="49"/>
      <c r="I215" s="49"/>
      <c r="J215" s="50"/>
      <c r="K215" s="49"/>
      <c r="L215" s="49"/>
      <c r="M215" s="49"/>
      <c r="N215" s="49"/>
      <c r="O215" s="49"/>
      <c r="P215" s="49"/>
      <c r="Q215" s="49"/>
      <c r="R215" s="51"/>
      <c r="S215" s="31"/>
      <c r="T215" s="31"/>
    </row>
    <row r="216" spans="3:20" ht="15" customHeight="1">
      <c r="C216" s="48" t="s">
        <v>44</v>
      </c>
      <c r="D216" s="49"/>
      <c r="E216" s="49"/>
      <c r="F216" s="49"/>
      <c r="G216" s="49"/>
      <c r="H216" s="49"/>
      <c r="I216" s="49"/>
      <c r="J216" s="50"/>
      <c r="K216" s="49"/>
      <c r="L216" s="49"/>
      <c r="M216" s="49"/>
      <c r="N216" s="49"/>
      <c r="O216" s="49"/>
      <c r="P216" s="49"/>
      <c r="Q216" s="49"/>
      <c r="R216" s="51"/>
      <c r="S216" s="31"/>
      <c r="T216" s="31"/>
    </row>
    <row r="217" spans="3:20" ht="15" customHeight="1">
      <c r="C217" s="48" t="s">
        <v>45</v>
      </c>
      <c r="D217" s="49"/>
      <c r="E217" s="49"/>
      <c r="F217" s="49"/>
      <c r="G217" s="49"/>
      <c r="H217" s="49"/>
      <c r="I217" s="49"/>
      <c r="J217" s="50"/>
      <c r="K217" s="49"/>
      <c r="L217" s="49"/>
      <c r="M217" s="49"/>
      <c r="N217" s="49"/>
      <c r="O217" s="49"/>
      <c r="P217" s="49"/>
      <c r="Q217" s="49"/>
      <c r="R217" s="51"/>
      <c r="S217" s="31"/>
      <c r="T217" s="31"/>
    </row>
    <row r="218" spans="3:20" ht="15" customHeight="1"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2"/>
      <c r="S218" s="31"/>
      <c r="T218" s="31"/>
    </row>
    <row r="219" spans="3:20" ht="15" customHeight="1">
      <c r="C219" s="45" t="s">
        <v>46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7"/>
      <c r="S219" s="31"/>
      <c r="T219" s="31"/>
    </row>
    <row r="220" spans="3:20" ht="15" customHeight="1">
      <c r="C220" s="36" t="s">
        <v>47</v>
      </c>
      <c r="D220" s="37"/>
      <c r="E220" s="37"/>
      <c r="F220" s="37"/>
      <c r="G220" s="37"/>
      <c r="H220" s="37"/>
      <c r="I220" s="37"/>
      <c r="J220" s="38"/>
      <c r="K220" s="37"/>
      <c r="L220" s="37"/>
      <c r="M220" s="37"/>
      <c r="N220" s="37"/>
      <c r="O220" s="37"/>
      <c r="P220" s="37"/>
      <c r="Q220" s="37"/>
      <c r="R220" s="39"/>
      <c r="S220" s="31"/>
      <c r="T220" s="31"/>
    </row>
    <row r="221" spans="3:20" ht="15" customHeight="1">
      <c r="C221" s="36" t="s">
        <v>48</v>
      </c>
      <c r="D221" s="37"/>
      <c r="E221" s="37"/>
      <c r="F221" s="37"/>
      <c r="G221" s="37"/>
      <c r="H221" s="37"/>
      <c r="I221" s="37"/>
      <c r="J221" s="38"/>
      <c r="K221" s="37"/>
      <c r="L221" s="37"/>
      <c r="M221" s="37"/>
      <c r="N221" s="37"/>
      <c r="O221" s="37"/>
      <c r="P221" s="37"/>
      <c r="Q221" s="37"/>
      <c r="R221" s="39"/>
      <c r="S221" s="31"/>
      <c r="T221" s="31"/>
    </row>
    <row r="222" spans="3:20" ht="15" customHeight="1">
      <c r="C222" s="36" t="s">
        <v>49</v>
      </c>
      <c r="D222" s="37"/>
      <c r="E222" s="37"/>
      <c r="F222" s="37"/>
      <c r="G222" s="37"/>
      <c r="H222" s="37"/>
      <c r="I222" s="37"/>
      <c r="J222" s="38"/>
      <c r="K222" s="37"/>
      <c r="L222" s="37"/>
      <c r="M222" s="37"/>
      <c r="N222" s="37"/>
      <c r="O222" s="37"/>
      <c r="P222" s="37"/>
      <c r="Q222" s="37"/>
      <c r="R222" s="39"/>
      <c r="S222" s="31"/>
      <c r="T222" s="31"/>
    </row>
    <row r="223" spans="3:20" ht="15" customHeight="1">
      <c r="C223" s="36" t="s">
        <v>50</v>
      </c>
      <c r="D223" s="37"/>
      <c r="E223" s="37"/>
      <c r="F223" s="37"/>
      <c r="G223" s="37"/>
      <c r="H223" s="37"/>
      <c r="I223" s="37"/>
      <c r="J223" s="38"/>
      <c r="K223" s="37"/>
      <c r="L223" s="37"/>
      <c r="M223" s="37"/>
      <c r="N223" s="37"/>
      <c r="O223" s="37"/>
      <c r="P223" s="37"/>
      <c r="Q223" s="37"/>
      <c r="R223" s="39"/>
      <c r="S223" s="31"/>
      <c r="T223" s="31"/>
    </row>
    <row r="224" spans="3:20" ht="15" customHeight="1">
      <c r="C224" s="36" t="s">
        <v>51</v>
      </c>
      <c r="D224" s="37"/>
      <c r="E224" s="37"/>
      <c r="F224" s="37"/>
      <c r="G224" s="37"/>
      <c r="H224" s="37"/>
      <c r="I224" s="37"/>
      <c r="J224" s="38"/>
      <c r="K224" s="37"/>
      <c r="L224" s="37"/>
      <c r="M224" s="37"/>
      <c r="N224" s="37"/>
      <c r="O224" s="37"/>
      <c r="P224" s="37"/>
      <c r="Q224" s="37"/>
      <c r="R224" s="39"/>
      <c r="S224" s="31"/>
      <c r="T224" s="31"/>
    </row>
    <row r="225" spans="3:20" ht="15" customHeight="1"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2"/>
      <c r="S225" s="31"/>
      <c r="T225" s="31"/>
    </row>
    <row r="226" spans="3:20" ht="15" customHeight="1">
      <c r="C226" s="45" t="s">
        <v>52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7"/>
      <c r="S226" s="31"/>
      <c r="T226" s="31"/>
    </row>
    <row r="227" spans="3:20" ht="15" customHeight="1">
      <c r="C227" s="43" t="s">
        <v>53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44"/>
      <c r="S227" s="31"/>
      <c r="T227" s="31"/>
    </row>
    <row r="228" spans="3:20" ht="15" customHeight="1">
      <c r="C228" s="32" t="s">
        <v>54</v>
      </c>
      <c r="D228" s="33"/>
      <c r="E228" s="33"/>
      <c r="F228" s="33"/>
      <c r="G228" s="33"/>
      <c r="H228" s="33"/>
      <c r="I228" s="33"/>
      <c r="J228" s="34"/>
      <c r="K228" s="33"/>
      <c r="L228" s="33"/>
      <c r="M228" s="33"/>
      <c r="N228" s="33"/>
      <c r="O228" s="33"/>
      <c r="P228" s="33"/>
      <c r="Q228" s="33"/>
      <c r="R228" s="35"/>
      <c r="S228" s="31"/>
      <c r="T228" s="31"/>
    </row>
    <row r="229" spans="3:20" ht="15" customHeight="1">
      <c r="C229" s="32" t="s">
        <v>55</v>
      </c>
      <c r="D229" s="33"/>
      <c r="E229" s="33"/>
      <c r="F229" s="33"/>
      <c r="G229" s="33"/>
      <c r="H229" s="33"/>
      <c r="I229" s="33"/>
      <c r="J229" s="34"/>
      <c r="K229" s="33"/>
      <c r="L229" s="33"/>
      <c r="M229" s="33"/>
      <c r="N229" s="33"/>
      <c r="O229" s="33"/>
      <c r="P229" s="33"/>
      <c r="Q229" s="33"/>
      <c r="R229" s="35"/>
      <c r="S229" s="31"/>
      <c r="T229" s="31"/>
    </row>
    <row r="230" spans="3:19" ht="15" customHeight="1">
      <c r="C230" s="32" t="s">
        <v>56</v>
      </c>
      <c r="D230" s="33"/>
      <c r="E230" s="33"/>
      <c r="F230" s="33"/>
      <c r="G230" s="33"/>
      <c r="H230" s="33"/>
      <c r="I230" s="33"/>
      <c r="J230" s="34"/>
      <c r="K230" s="33"/>
      <c r="L230" s="33"/>
      <c r="M230" s="33"/>
      <c r="N230" s="33"/>
      <c r="O230" s="33"/>
      <c r="P230" s="33"/>
      <c r="Q230" s="33"/>
      <c r="R230" s="35"/>
      <c r="S230" s="31"/>
    </row>
  </sheetData>
  <mergeCells count="33">
    <mergeCell ref="A202:T202"/>
    <mergeCell ref="B52:H52"/>
    <mergeCell ref="B2:G2"/>
    <mergeCell ref="B102:G102"/>
    <mergeCell ref="B152:G152"/>
    <mergeCell ref="H2:S2"/>
    <mergeCell ref="C203:R203"/>
    <mergeCell ref="C206:R206"/>
    <mergeCell ref="C211:R211"/>
    <mergeCell ref="C204:R205"/>
    <mergeCell ref="C210:R210"/>
    <mergeCell ref="C207:R207"/>
    <mergeCell ref="C208:R208"/>
    <mergeCell ref="C209:R209"/>
    <mergeCell ref="C212:R212"/>
    <mergeCell ref="C216:R216"/>
    <mergeCell ref="C217:R217"/>
    <mergeCell ref="C213:R213"/>
    <mergeCell ref="C214:R214"/>
    <mergeCell ref="C215:R215"/>
    <mergeCell ref="C220:R220"/>
    <mergeCell ref="C221:R221"/>
    <mergeCell ref="C219:R219"/>
    <mergeCell ref="C218:R218"/>
    <mergeCell ref="C229:R229"/>
    <mergeCell ref="C230:R230"/>
    <mergeCell ref="C222:R222"/>
    <mergeCell ref="C223:R223"/>
    <mergeCell ref="C224:R224"/>
    <mergeCell ref="C228:R228"/>
    <mergeCell ref="C225:R225"/>
    <mergeCell ref="C227:R227"/>
    <mergeCell ref="C226:R226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parkbahcemuh4</cp:lastModifiedBy>
  <cp:lastPrinted>2006-02-18T17:19:33Z</cp:lastPrinted>
  <dcterms:created xsi:type="dcterms:W3CDTF">2004-01-14T16:08:12Z</dcterms:created>
  <dcterms:modified xsi:type="dcterms:W3CDTF">2006-04-17T11:54:25Z</dcterms:modified>
  <cp:category/>
  <cp:version/>
  <cp:contentType/>
  <cp:contentStatus/>
</cp:coreProperties>
</file>