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G57" i="1" l="1"/>
  <c r="H57" i="1" s="1"/>
  <c r="F57" i="1"/>
  <c r="E57" i="1"/>
  <c r="D57" i="1"/>
  <c r="C57" i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F56" i="1"/>
  <c r="F55" i="1"/>
  <c r="F54" i="1"/>
  <c r="F53" i="1"/>
  <c r="F52" i="1"/>
  <c r="F51" i="1"/>
  <c r="F50" i="1"/>
  <c r="F49" i="1"/>
  <c r="C56" i="1"/>
  <c r="C55" i="1"/>
  <c r="C54" i="1"/>
  <c r="C53" i="1"/>
  <c r="C52" i="1"/>
  <c r="C51" i="1"/>
  <c r="C50" i="1"/>
  <c r="C49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C21" i="1"/>
  <c r="C5" i="1"/>
  <c r="H5" i="1" s="1"/>
  <c r="C6" i="1"/>
  <c r="H6" i="1" s="1"/>
  <c r="C7" i="1"/>
  <c r="F7" i="1" s="1"/>
  <c r="C8" i="1"/>
  <c r="G8" i="1" s="1"/>
  <c r="C9" i="1"/>
  <c r="H9" i="1" s="1"/>
  <c r="C10" i="1"/>
  <c r="D10" i="1" s="1"/>
  <c r="C11" i="1"/>
  <c r="H11" i="1" s="1"/>
  <c r="C12" i="1"/>
  <c r="H12" i="1" s="1"/>
  <c r="C13" i="1"/>
  <c r="E13" i="1" s="1"/>
  <c r="E19" i="1"/>
  <c r="E20" i="1"/>
  <c r="E21" i="1"/>
  <c r="E22" i="1"/>
  <c r="E23" i="1"/>
  <c r="E24" i="1"/>
  <c r="E25" i="1"/>
  <c r="E26" i="1"/>
  <c r="E2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D20" i="1"/>
  <c r="C20" i="1"/>
  <c r="D19" i="1"/>
  <c r="C19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C41" i="1"/>
  <c r="C40" i="1"/>
  <c r="C39" i="1"/>
  <c r="C38" i="1"/>
  <c r="C37" i="1"/>
  <c r="C36" i="1"/>
  <c r="C35" i="1"/>
  <c r="C34" i="1"/>
  <c r="C33" i="1"/>
  <c r="D5" i="1" l="1"/>
  <c r="H10" i="1"/>
  <c r="G7" i="1"/>
  <c r="H7" i="1"/>
  <c r="F13" i="1"/>
  <c r="G13" i="1"/>
  <c r="D8" i="1"/>
  <c r="D13" i="1"/>
  <c r="H13" i="1"/>
  <c r="E8" i="1"/>
  <c r="F8" i="1"/>
  <c r="H8" i="1"/>
  <c r="E10" i="1"/>
  <c r="F10" i="1"/>
  <c r="G10" i="1"/>
  <c r="E5" i="1"/>
  <c r="F5" i="1"/>
  <c r="G5" i="1"/>
  <c r="E11" i="1"/>
  <c r="D6" i="1"/>
  <c r="E6" i="1"/>
  <c r="F6" i="1"/>
  <c r="G6" i="1"/>
  <c r="F11" i="1"/>
  <c r="G11" i="1"/>
  <c r="E12" i="1"/>
  <c r="G9" i="1"/>
  <c r="D7" i="1"/>
  <c r="E7" i="1"/>
  <c r="D11" i="1"/>
  <c r="D9" i="1"/>
  <c r="E9" i="1"/>
  <c r="D12" i="1"/>
  <c r="F9" i="1"/>
  <c r="F12" i="1"/>
  <c r="G12" i="1"/>
</calcChain>
</file>

<file path=xl/sharedStrings.xml><?xml version="1.0" encoding="utf-8"?>
<sst xmlns="http://schemas.openxmlformats.org/spreadsheetml/2006/main" count="33" uniqueCount="29">
  <si>
    <t>kat adedi</t>
  </si>
  <si>
    <t>Aspiratör
Debisi 
Q(m3/h)</t>
  </si>
  <si>
    <t>2 saatlik
havaln.
 İçin-d(cm)</t>
  </si>
  <si>
    <t>4 saatlik
havaln. İçin-d(cm)</t>
  </si>
  <si>
    <t>Otopark 
Alanı
A(m2)</t>
  </si>
  <si>
    <t>1 saatlik
havaln.İçin
Kanal Çapı-d(cm)</t>
  </si>
  <si>
    <t>Rüzgar Hızı 
v(m/s)</t>
  </si>
  <si>
    <t>1 adet
Fan Çapı
d(cm)</t>
  </si>
  <si>
    <t>2 adet
Fan Çapı
d(cm)</t>
  </si>
  <si>
    <t>4 adet
Fan Çapı
d(cm)</t>
  </si>
  <si>
    <r>
      <t xml:space="preserve">Otopark Alanı-A(m2) na Bağlı </t>
    </r>
    <r>
      <rPr>
        <b/>
        <sz val="11"/>
        <color theme="1"/>
        <rFont val="Times New Roman"/>
        <family val="1"/>
        <charset val="162"/>
      </rPr>
      <t xml:space="preserve">1 Adet </t>
    </r>
    <r>
      <rPr>
        <sz val="11"/>
        <color theme="1"/>
        <rFont val="Times New Roman"/>
        <family val="1"/>
        <charset val="162"/>
      </rPr>
      <t xml:space="preserve">Doğal </t>
    </r>
    <r>
      <rPr>
        <b/>
        <sz val="11"/>
        <color theme="1"/>
        <rFont val="Times New Roman"/>
        <family val="1"/>
        <charset val="162"/>
      </rPr>
      <t xml:space="preserve"> </t>
    </r>
    <r>
      <rPr>
        <sz val="11"/>
        <color theme="1"/>
        <rFont val="Times New Roman"/>
        <family val="1"/>
        <charset val="162"/>
      </rPr>
      <t xml:space="preserve">Havalandırma Bacası (Kare )Kenar Uzunluğu d(cm) </t>
    </r>
  </si>
  <si>
    <t>Not: v(m/s)=0,95xLn(Hx3)+0,87,  d(cm)=100*karekök(A(m2)*25/(0,65*3600*V(m/s))
Doğal Havalandırma Bacası 2 adet olursa d(cm) kenar uzunluğu  0,70 ile çarpılır,eğer 3 adet olursa 0,56 ile ,4 adet olursa 0,5 ile çarpılır.</t>
  </si>
  <si>
    <t>Doğal Havalandırmaya Destek Amacıyla 
Otoparklar İçin Fanlı Havalandırma Sistemi
 Fan Çapı  Seçimi</t>
  </si>
  <si>
    <t>Not: 1,2 ,4 saatlik havalandırma yada 1,2,4 adet fan
Fanlar sigortalı olarak taymıra bağlanacak,taymır
sabah-akşam 07.00-08.00 ayarlanacak.</t>
  </si>
  <si>
    <t>Otoparklar İçin Cebri Havalandırma İçin Dairesel Kanal Seçimi-Tablo-3</t>
  </si>
  <si>
    <t>Not:Kanallar dairesel yerine kare kanal kullanılırsa,kanal çapı d(cm), 1.12 ile
çarpılarak bulunur.1 Saatlik havalandırma yerine 2 saatlik kanal seçilebilir.
Otoparklarda hava emişi(menfezler) % 50 i kolon kenarından yerden ,
% 50 si havadan gitmelidir.Kanallarda ayarlı menfezler kullanılacaktır.Aspiratör sigortalı olarak taymıra bağlanacak,taymır sabah-akşam 07.00-08.00 ayarlanacak.</t>
  </si>
  <si>
    <t>4 adet 
Pencere Tipi 
Fan Çapı
d(cm)</t>
  </si>
  <si>
    <t>2 adet 
Pencere Tipi 
Fan Çapı
d(cm)</t>
  </si>
  <si>
    <t>2 saatlik
havalandırma İçin
Cebri Havalandırma 
Aspiratör Debisi 
Q(m3/h)</t>
  </si>
  <si>
    <t>1.Çözüm</t>
  </si>
  <si>
    <t>2.Çözüm</t>
  </si>
  <si>
    <t>Not:Otoparklarda hava emişi(menfezler) % 50 i kolon kenarından yerden ,% 50 si havadan gitmelidir. Kanallarda ayarlı menfezler kullanılacaktır.Aspiratör sigortalı olarak taymıra bağlanacak,taymır sabah-akşam 07.00-08.00 ayarlanacak.</t>
  </si>
  <si>
    <t>2 saatlik
havalandırma İçin
Cebri Havalandırma Ana Kanalı kenar uzunluğu a(cm)</t>
  </si>
  <si>
    <t xml:space="preserve">20x15 cm-
250 m3/h 
 Ayarlanabilir 
Menfez 
İçin  Toplam 
Menfez Sayısı </t>
  </si>
  <si>
    <t>Branşman kanallar 30x30 cm ve menfezler ise 20x15 cm seçilebilir.Menfezlerin % 50 si havadan ,
% 50 si yerden olacak</t>
  </si>
  <si>
    <t xml:space="preserve"> </t>
  </si>
  <si>
    <t>HAVALANDIRMA TESİSATI BACA(DOĞAL=DESTEKSİSTEM)+FAN-KANAL (CEBRİ SİSTEM) SEÇİM TABLOSU</t>
  </si>
  <si>
    <t>6 Katlı Bina İçin
WC İçin 2 Adet Doğal Havalandırma Bacası tek Kenar Uzunluğu a(cm)</t>
  </si>
  <si>
    <t>Doğal Havalandırma Hesabı-Yaklaşık-Tablo1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</si>
</sst>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/>
    <xf numFmtId="0" fontId="2" fillId="0" borderId="4" xfId="0" applyFont="1" applyBorder="1" applyAlignme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9"/>
  <sheetViews>
    <sheetView tabSelected="1" workbookViewId="0">
      <selection activeCell="E5" sqref="E5"/>
    </sheetView>
  </sheetViews>
  <sheetFormatPr defaultRowHeight="15" x14ac:dyDescent="0.25"/>
  <cols>
    <col min="2" max="2" width="8.42578125" customWidth="1"/>
    <col min="3" max="3" width="15.5703125" customWidth="1"/>
    <col min="4" max="5" width="11.85546875" customWidth="1"/>
    <col min="6" max="6" width="17.7109375" customWidth="1"/>
    <col min="7" max="7" width="17.5703125" customWidth="1"/>
    <col min="8" max="8" width="14.140625" customWidth="1"/>
  </cols>
  <sheetData>
    <row r="2" spans="2:8" ht="21" customHeight="1" x14ac:dyDescent="0.25">
      <c r="B2" s="23" t="s">
        <v>28</v>
      </c>
      <c r="C2" s="23"/>
      <c r="D2" s="23"/>
      <c r="E2" s="23"/>
      <c r="F2" s="23"/>
      <c r="G2" s="23"/>
      <c r="H2" s="23"/>
    </row>
    <row r="3" spans="2:8" ht="45" customHeight="1" x14ac:dyDescent="0.25">
      <c r="B3" s="35"/>
      <c r="C3" s="36"/>
      <c r="D3" s="40" t="s">
        <v>10</v>
      </c>
      <c r="E3" s="40"/>
      <c r="F3" s="40"/>
      <c r="G3" s="40"/>
      <c r="H3" s="40"/>
    </row>
    <row r="4" spans="2:8" ht="30" x14ac:dyDescent="0.25">
      <c r="B4" s="1" t="s">
        <v>0</v>
      </c>
      <c r="C4" s="7" t="s">
        <v>6</v>
      </c>
      <c r="D4" s="13">
        <v>100</v>
      </c>
      <c r="E4" s="1">
        <v>200</v>
      </c>
      <c r="F4" s="1">
        <v>300</v>
      </c>
      <c r="G4" s="1">
        <v>400</v>
      </c>
      <c r="H4" s="1">
        <v>500</v>
      </c>
    </row>
    <row r="5" spans="2:8" x14ac:dyDescent="0.25">
      <c r="B5" s="13">
        <v>4</v>
      </c>
      <c r="C5" s="16">
        <f>0.95*LN(B5*3)+0.87</f>
        <v>3.2306613172986003</v>
      </c>
      <c r="D5" s="14">
        <f>100*SQRT((D4*25)/(C5*0.65*3600))</f>
        <v>57.506423695251144</v>
      </c>
      <c r="E5" s="3">
        <f>100*SQRT((E4*25)/(C5*0.65*3600))</f>
        <v>81.326364313397676</v>
      </c>
      <c r="F5" s="3">
        <f>100*SQRT((F4*25)/(C5*0.65*3600))</f>
        <v>99.604047601757756</v>
      </c>
      <c r="G5" s="3">
        <f>100*SQRT((G4*25)/(C5*0.65*3600))</f>
        <v>115.01284739050229</v>
      </c>
      <c r="H5" s="3">
        <f>100*SQRT((H4*25)/(C5*0.65*3600))</f>
        <v>128.58827252548622</v>
      </c>
    </row>
    <row r="6" spans="2:8" x14ac:dyDescent="0.25">
      <c r="B6" s="1">
        <v>6</v>
      </c>
      <c r="C6" s="2">
        <f t="shared" ref="C6:C13" si="0">0.95*LN(B6*3)+0.87</f>
        <v>3.6158531700013561</v>
      </c>
      <c r="D6" s="3">
        <f>100*SQRT((D4*25)/(C6*0.65*3600))</f>
        <v>54.35715051942389</v>
      </c>
      <c r="E6" s="3">
        <f>100*SQRT((E4*25)/(C6*0.65*3600))</f>
        <v>76.872619476524989</v>
      </c>
      <c r="F6" s="3">
        <f>100*SQRT((F4*25)/(C6*0.65*3600))</f>
        <v>94.149346454311171</v>
      </c>
      <c r="G6" s="3">
        <f>100*SQRT((G4*25)/(C6*0.65*3600))</f>
        <v>108.71430103884778</v>
      </c>
      <c r="H6" s="3">
        <f>100*SQRT((H4*25)/(C6*0.65*3600))</f>
        <v>121.54628362461983</v>
      </c>
    </row>
    <row r="7" spans="2:8" x14ac:dyDescent="0.25">
      <c r="B7" s="1">
        <v>8</v>
      </c>
      <c r="C7" s="2">
        <f t="shared" si="0"/>
        <v>3.8891511388305484</v>
      </c>
      <c r="D7" s="3">
        <f>100*SQRT((D4*25)/(C7*0.65*3600))</f>
        <v>52.412474629949671</v>
      </c>
      <c r="E7" s="3">
        <f>100*SQRT((E4*25)/(C7*0.65*3600))</f>
        <v>74.122432459210586</v>
      </c>
      <c r="F7" s="3">
        <f>100*SQRT((F4*25)/(C7*0.65*3600))</f>
        <v>90.781069009487624</v>
      </c>
      <c r="G7" s="3">
        <f>100*SQRT((G4*25)/(C7*0.65*3600))</f>
        <v>104.82494925989934</v>
      </c>
      <c r="H7" s="3">
        <f>100*SQRT((H4*25)/(C7*0.65*3600))</f>
        <v>117.1978561415506</v>
      </c>
    </row>
    <row r="8" spans="2:8" x14ac:dyDescent="0.25">
      <c r="B8" s="1">
        <v>10</v>
      </c>
      <c r="C8" s="2">
        <f t="shared" si="0"/>
        <v>4.1011375125790472</v>
      </c>
      <c r="D8" s="3">
        <f>100*SQRT((D4*25)/(C8*0.65*3600))</f>
        <v>51.039911167123599</v>
      </c>
      <c r="E8" s="3">
        <f>100*SQRT((E4*25)/(C8*0.65*3600))</f>
        <v>72.181334594864182</v>
      </c>
      <c r="F8" s="3">
        <f>100*SQRT((F4*25)/(C8*0.65*3600))</f>
        <v>88.403719355260208</v>
      </c>
      <c r="G8" s="3">
        <f>100*SQRT((G4*25)/(C8*0.65*3600))</f>
        <v>102.0798223342472</v>
      </c>
      <c r="H8" s="3">
        <f>100*SQRT((H4*25)/(C8*0.65*3600))</f>
        <v>114.128710935239</v>
      </c>
    </row>
    <row r="9" spans="2:8" x14ac:dyDescent="0.25">
      <c r="B9" s="1">
        <v>12</v>
      </c>
      <c r="C9" s="2">
        <f t="shared" si="0"/>
        <v>4.2743429915333042</v>
      </c>
      <c r="D9" s="3">
        <f>100*SQRT((D4*25)/(C9*0.65*3600))</f>
        <v>49.995094221624484</v>
      </c>
      <c r="E9" s="3">
        <f>100*SQRT((E4*25)/(C9*0.65*3600))</f>
        <v>70.703740300342105</v>
      </c>
      <c r="F9" s="3">
        <f>100*SQRT((F4*25)/(C9*0.65*3600))</f>
        <v>86.594043321046783</v>
      </c>
      <c r="G9" s="3">
        <f>100*SQRT((G4*25)/(C9*0.65*3600))</f>
        <v>99.990188443248968</v>
      </c>
      <c r="H9" s="3">
        <f>100*SQRT((H4*25)/(C9*0.65*3600))</f>
        <v>111.79242922105928</v>
      </c>
    </row>
    <row r="10" spans="2:8" x14ac:dyDescent="0.25">
      <c r="B10" s="1">
        <v>14</v>
      </c>
      <c r="C10" s="2">
        <f t="shared" si="0"/>
        <v>4.4207861373692001</v>
      </c>
      <c r="D10" s="3">
        <f>100*SQRT((D4*25)/(C10*0.65*3600))</f>
        <v>49.160050774372046</v>
      </c>
      <c r="E10" s="3">
        <f>100*SQRT((E4*25)/(C10*0.65*3600))</f>
        <v>69.522810532066927</v>
      </c>
      <c r="F10" s="3">
        <f>100*SQRT((F4*25)/(C10*0.65*3600))</f>
        <v>85.147705643878112</v>
      </c>
      <c r="G10" s="3">
        <f>100*SQRT((G4*25)/(C10*0.65*3600))</f>
        <v>98.320101548744091</v>
      </c>
      <c r="H10" s="3">
        <f>100*SQRT((H4*25)/(C10*0.65*3600))</f>
        <v>109.92521530883708</v>
      </c>
    </row>
    <row r="11" spans="2:8" x14ac:dyDescent="0.25">
      <c r="B11" s="1">
        <v>16</v>
      </c>
      <c r="C11" s="2">
        <f t="shared" si="0"/>
        <v>4.5476409603624965</v>
      </c>
      <c r="D11" s="3">
        <f>100*SQRT((D4*25)/(C11*0.65*3600))</f>
        <v>48.46955035814581</v>
      </c>
      <c r="E11" s="3">
        <f>100*SQRT((E4*25)/(C11*0.65*3600))</f>
        <v>68.546295478615505</v>
      </c>
      <c r="F11" s="3">
        <f>100*SQRT((F4*25)/(C11*0.65*3600))</f>
        <v>83.951723840326807</v>
      </c>
      <c r="G11" s="3">
        <f>100*SQRT((G4*25)/(C11*0.65*3600))</f>
        <v>96.93910071629162</v>
      </c>
      <c r="H11" s="3">
        <f>100*SQRT((H4*25)/(C11*0.65*3600))</f>
        <v>108.38120943966329</v>
      </c>
    </row>
    <row r="12" spans="2:8" x14ac:dyDescent="0.25">
      <c r="B12" s="1">
        <v>18</v>
      </c>
      <c r="C12" s="2">
        <f t="shared" si="0"/>
        <v>4.6595348442360605</v>
      </c>
      <c r="D12" s="3">
        <f>100*SQRT((D4*25)/(C12*0.65*3600))</f>
        <v>47.884040973892354</v>
      </c>
      <c r="E12" s="3">
        <f>100*SQRT((E4*25)/(C12*0.65*3600))</f>
        <v>67.718260166507562</v>
      </c>
      <c r="F12" s="3">
        <f>100*SQRT((F4*25)/(C12*0.65*3600))</f>
        <v>82.937591838491471</v>
      </c>
      <c r="G12" s="3">
        <f>100*SQRT((G4*25)/(C12*0.65*3600))</f>
        <v>95.768081947784708</v>
      </c>
      <c r="H12" s="3">
        <f>100*SQRT((H4*25)/(C12*0.65*3600))</f>
        <v>107.07197065500856</v>
      </c>
    </row>
    <row r="13" spans="2:8" x14ac:dyDescent="0.25">
      <c r="B13" s="1">
        <v>20</v>
      </c>
      <c r="C13" s="2">
        <f t="shared" si="0"/>
        <v>4.7596273341109949</v>
      </c>
      <c r="D13" s="3">
        <f>100*SQRT((D4*25)/(C13*0.65*3600))</f>
        <v>47.377877494475129</v>
      </c>
      <c r="E13" s="3">
        <f>100*SQRT((E4*25)/(C13*0.65*3600))</f>
        <v>67.002436909137771</v>
      </c>
      <c r="F13" s="3">
        <f>100*SQRT((F4*25)/(C13*0.65*3600))</f>
        <v>82.060890975204984</v>
      </c>
      <c r="G13" s="3">
        <f>100*SQRT((G4*25)/(C13*0.65*3600))</f>
        <v>94.755754988950258</v>
      </c>
      <c r="H13" s="3">
        <f>100*SQRT((H4*25)/(C13*0.65*3600))</f>
        <v>105.9401547073038</v>
      </c>
    </row>
    <row r="14" spans="2:8" ht="50.25" customHeight="1" x14ac:dyDescent="0.25">
      <c r="B14" s="24" t="s">
        <v>11</v>
      </c>
      <c r="C14" s="25"/>
      <c r="D14" s="25"/>
      <c r="E14" s="25"/>
      <c r="F14" s="25"/>
      <c r="G14" s="25"/>
      <c r="H14" s="25"/>
    </row>
    <row r="15" spans="2:8" x14ac:dyDescent="0.25">
      <c r="B15" s="8"/>
      <c r="C15" s="12"/>
      <c r="D15" s="9"/>
      <c r="E15" s="9"/>
      <c r="F15" s="9"/>
      <c r="G15" s="9"/>
      <c r="H15" s="9"/>
    </row>
    <row r="16" spans="2:8" x14ac:dyDescent="0.25">
      <c r="B16" s="4"/>
      <c r="C16" s="4"/>
      <c r="D16" s="4"/>
      <c r="E16" s="4"/>
      <c r="F16" s="4"/>
      <c r="G16" s="4"/>
      <c r="H16" s="4"/>
    </row>
    <row r="17" spans="2:8" ht="45" customHeight="1" x14ac:dyDescent="0.25">
      <c r="B17" s="41" t="s">
        <v>12</v>
      </c>
      <c r="C17" s="42"/>
      <c r="D17" s="42"/>
      <c r="E17" s="43"/>
      <c r="F17" s="4"/>
      <c r="G17" s="4"/>
      <c r="H17" s="4"/>
    </row>
    <row r="18" spans="2:8" ht="45" x14ac:dyDescent="0.25">
      <c r="B18" s="10" t="s">
        <v>4</v>
      </c>
      <c r="C18" s="10" t="s">
        <v>7</v>
      </c>
      <c r="D18" s="15" t="s">
        <v>8</v>
      </c>
      <c r="E18" s="10" t="s">
        <v>9</v>
      </c>
      <c r="F18" s="4"/>
      <c r="G18" s="4"/>
      <c r="H18" s="4"/>
    </row>
    <row r="19" spans="2:8" x14ac:dyDescent="0.25">
      <c r="B19" s="1">
        <v>100</v>
      </c>
      <c r="C19" s="3">
        <f>34*POWER((((B19*25))/1400),0.33)</f>
        <v>41.169620919411344</v>
      </c>
      <c r="D19" s="17">
        <f>34*POWER((((B19*12.5))/1400),0.33)</f>
        <v>32.751935463751444</v>
      </c>
      <c r="E19" s="3">
        <f>34*POWER((((B19*6.8))/1400),0.33)</f>
        <v>26.790733635621201</v>
      </c>
      <c r="F19" s="4"/>
      <c r="G19" s="4"/>
      <c r="H19" s="4"/>
    </row>
    <row r="20" spans="2:8" x14ac:dyDescent="0.25">
      <c r="B20" s="1">
        <v>150</v>
      </c>
      <c r="C20" s="3">
        <f t="shared" ref="C20:C27" si="1">34*POWER((((B20*25))/1400),0.33)</f>
        <v>47.063799327211328</v>
      </c>
      <c r="D20" s="17">
        <f t="shared" ref="D20:D27" si="2">34*POWER((((B20*12.5))/1400),0.33)</f>
        <v>37.440969428916809</v>
      </c>
      <c r="E20" s="3">
        <f t="shared" ref="E20:E27" si="3">34*POWER((((B20*6.8))/1400),0.33)</f>
        <v>30.626313371303088</v>
      </c>
      <c r="F20" s="4"/>
      <c r="G20" s="4"/>
      <c r="H20" s="4"/>
    </row>
    <row r="21" spans="2:8" x14ac:dyDescent="0.25">
      <c r="B21" s="13">
        <v>200</v>
      </c>
      <c r="C21" s="17">
        <f>34*POWER((((B21*25))/1400),0.33)</f>
        <v>51.750764119693713</v>
      </c>
      <c r="D21" s="14">
        <f t="shared" si="2"/>
        <v>41.169620919411344</v>
      </c>
      <c r="E21" s="3">
        <f t="shared" si="3"/>
        <v>33.676310493227653</v>
      </c>
      <c r="F21" s="4"/>
      <c r="G21" s="4"/>
      <c r="H21" s="4"/>
    </row>
    <row r="22" spans="2:8" x14ac:dyDescent="0.25">
      <c r="B22" s="1">
        <v>250</v>
      </c>
      <c r="C22" s="3">
        <f t="shared" si="1"/>
        <v>55.705370999700797</v>
      </c>
      <c r="D22" s="3">
        <f t="shared" si="2"/>
        <v>44.315654971365191</v>
      </c>
      <c r="E22" s="3">
        <f t="shared" si="3"/>
        <v>36.249732768921021</v>
      </c>
      <c r="F22" s="4"/>
      <c r="G22" s="4"/>
      <c r="H22" s="4"/>
    </row>
    <row r="23" spans="2:8" x14ac:dyDescent="0.25">
      <c r="B23" s="1">
        <v>300</v>
      </c>
      <c r="C23" s="3">
        <f t="shared" si="1"/>
        <v>59.159825210116068</v>
      </c>
      <c r="D23" s="3">
        <f t="shared" si="2"/>
        <v>47.063799327211328</v>
      </c>
      <c r="E23" s="3">
        <f t="shared" si="3"/>
        <v>38.497685520024682</v>
      </c>
      <c r="F23" s="4"/>
      <c r="G23" s="4"/>
      <c r="H23" s="4"/>
    </row>
    <row r="24" spans="2:8" x14ac:dyDescent="0.25">
      <c r="B24" s="1">
        <v>350</v>
      </c>
      <c r="C24" s="3">
        <f t="shared" si="1"/>
        <v>62.247128617416486</v>
      </c>
      <c r="D24" s="3">
        <f t="shared" si="2"/>
        <v>49.519861824139682</v>
      </c>
      <c r="E24" s="3">
        <f t="shared" si="3"/>
        <v>40.506718428033146</v>
      </c>
      <c r="F24" s="4"/>
      <c r="G24" s="4"/>
      <c r="H24" s="4"/>
    </row>
    <row r="25" spans="2:8" x14ac:dyDescent="0.25">
      <c r="B25" s="1">
        <v>400</v>
      </c>
      <c r="C25" s="3">
        <f t="shared" si="1"/>
        <v>65.051402640179347</v>
      </c>
      <c r="D25" s="3">
        <f t="shared" si="2"/>
        <v>51.750764119693713</v>
      </c>
      <c r="E25" s="3">
        <f t="shared" si="3"/>
        <v>42.331572694536952</v>
      </c>
      <c r="F25" s="4"/>
      <c r="G25" s="4"/>
      <c r="H25" s="4"/>
    </row>
    <row r="26" spans="2:8" x14ac:dyDescent="0.25">
      <c r="B26" s="1">
        <v>450</v>
      </c>
      <c r="C26" s="3">
        <f t="shared" si="1"/>
        <v>67.62962786011515</v>
      </c>
      <c r="D26" s="3">
        <f t="shared" si="2"/>
        <v>53.80183634548969</v>
      </c>
      <c r="E26" s="3">
        <f t="shared" si="3"/>
        <v>44.009327883372634</v>
      </c>
      <c r="F26" s="4"/>
      <c r="G26" s="4"/>
      <c r="H26" s="4"/>
    </row>
    <row r="27" spans="2:8" x14ac:dyDescent="0.25">
      <c r="B27" s="1">
        <v>500</v>
      </c>
      <c r="C27" s="3">
        <f t="shared" si="1"/>
        <v>70.022396379324292</v>
      </c>
      <c r="D27" s="3">
        <f t="shared" si="2"/>
        <v>55.705370999700797</v>
      </c>
      <c r="E27" s="3">
        <f t="shared" si="3"/>
        <v>45.566398913375906</v>
      </c>
      <c r="F27" s="4"/>
      <c r="G27" s="4"/>
      <c r="H27" s="4"/>
    </row>
    <row r="28" spans="2:8" ht="45" customHeight="1" x14ac:dyDescent="0.25">
      <c r="B28" s="41" t="s">
        <v>13</v>
      </c>
      <c r="C28" s="44"/>
      <c r="D28" s="44"/>
      <c r="E28" s="45"/>
      <c r="F28" s="4"/>
      <c r="G28" s="4"/>
      <c r="H28" s="4"/>
    </row>
    <row r="29" spans="2:8" ht="21" customHeight="1" x14ac:dyDescent="0.25">
      <c r="B29" s="5"/>
      <c r="C29" s="6"/>
      <c r="D29" s="6"/>
      <c r="E29" s="6"/>
      <c r="F29" s="4"/>
      <c r="G29" s="4"/>
      <c r="H29" s="4"/>
    </row>
    <row r="30" spans="2:8" x14ac:dyDescent="0.25">
      <c r="B30" s="4"/>
      <c r="C30" s="4"/>
      <c r="D30" s="4"/>
      <c r="E30" s="4"/>
      <c r="F30" s="4"/>
      <c r="G30" s="4"/>
      <c r="H30" s="4"/>
    </row>
    <row r="31" spans="2:8" ht="15.75" x14ac:dyDescent="0.25">
      <c r="B31" s="37" t="s">
        <v>14</v>
      </c>
      <c r="C31" s="38"/>
      <c r="D31" s="38"/>
      <c r="E31" s="38"/>
      <c r="F31" s="38"/>
      <c r="G31" s="38"/>
      <c r="H31" s="39"/>
    </row>
    <row r="32" spans="2:8" ht="58.5" customHeight="1" x14ac:dyDescent="0.25">
      <c r="B32" s="10" t="s">
        <v>4</v>
      </c>
      <c r="C32" s="10" t="s">
        <v>5</v>
      </c>
      <c r="D32" s="10" t="s">
        <v>1</v>
      </c>
      <c r="E32" s="15" t="s">
        <v>2</v>
      </c>
      <c r="F32" s="10" t="s">
        <v>1</v>
      </c>
      <c r="G32" s="10" t="s">
        <v>3</v>
      </c>
      <c r="H32" s="10" t="s">
        <v>1</v>
      </c>
    </row>
    <row r="33" spans="2:12" x14ac:dyDescent="0.25">
      <c r="B33" s="1">
        <v>100</v>
      </c>
      <c r="C33" s="1">
        <f>3.5*SQRT(B33)</f>
        <v>35</v>
      </c>
      <c r="D33" s="1">
        <f>25*B33</f>
        <v>2500</v>
      </c>
      <c r="E33" s="1">
        <f>2.5*SQRT(B33)</f>
        <v>25</v>
      </c>
      <c r="F33" s="1">
        <f>12.5*B33</f>
        <v>1250</v>
      </c>
      <c r="G33" s="1">
        <f>1.8*SQRT(B33)</f>
        <v>18</v>
      </c>
      <c r="H33" s="1">
        <f>6.7*B33</f>
        <v>670</v>
      </c>
    </row>
    <row r="34" spans="2:12" x14ac:dyDescent="0.25">
      <c r="B34" s="1">
        <v>150</v>
      </c>
      <c r="C34" s="3">
        <f t="shared" ref="C34:C41" si="4">3.5*SQRT(B34)</f>
        <v>42.866070498705618</v>
      </c>
      <c r="D34" s="3">
        <f t="shared" ref="D34:D41" si="5">25*B34</f>
        <v>3750</v>
      </c>
      <c r="E34" s="3">
        <f t="shared" ref="E34:E41" si="6">2.5*SQRT(B34)</f>
        <v>30.618621784789724</v>
      </c>
      <c r="F34" s="3">
        <f t="shared" ref="F34:F41" si="7">12.5*B34</f>
        <v>1875</v>
      </c>
      <c r="G34" s="3">
        <f t="shared" ref="G34:G41" si="8">1.8*SQRT(B34)</f>
        <v>22.045407685048602</v>
      </c>
      <c r="H34" s="3">
        <f t="shared" ref="H34:H41" si="9">6.7*B34</f>
        <v>1005</v>
      </c>
    </row>
    <row r="35" spans="2:12" x14ac:dyDescent="0.25">
      <c r="B35" s="13">
        <v>200</v>
      </c>
      <c r="C35" s="3">
        <f t="shared" si="4"/>
        <v>49.497474683058329</v>
      </c>
      <c r="D35" s="3">
        <f t="shared" si="5"/>
        <v>5000</v>
      </c>
      <c r="E35" s="14">
        <f t="shared" si="6"/>
        <v>35.355339059327378</v>
      </c>
      <c r="F35" s="3">
        <f t="shared" si="7"/>
        <v>2500</v>
      </c>
      <c r="G35" s="3">
        <f t="shared" si="8"/>
        <v>25.455844122715714</v>
      </c>
      <c r="H35" s="3">
        <f t="shared" si="9"/>
        <v>1340</v>
      </c>
    </row>
    <row r="36" spans="2:12" x14ac:dyDescent="0.25">
      <c r="B36" s="1">
        <v>250</v>
      </c>
      <c r="C36" s="3">
        <f t="shared" si="4"/>
        <v>55.339859052946636</v>
      </c>
      <c r="D36" s="3">
        <f t="shared" si="5"/>
        <v>6250</v>
      </c>
      <c r="E36" s="3">
        <f t="shared" si="6"/>
        <v>39.528470752104738</v>
      </c>
      <c r="F36" s="3">
        <f t="shared" si="7"/>
        <v>3125</v>
      </c>
      <c r="G36" s="3">
        <f t="shared" si="8"/>
        <v>28.460498941515414</v>
      </c>
      <c r="H36" s="3">
        <f t="shared" si="9"/>
        <v>1675</v>
      </c>
    </row>
    <row r="37" spans="2:12" x14ac:dyDescent="0.25">
      <c r="B37" s="1">
        <v>300</v>
      </c>
      <c r="C37" s="3">
        <f t="shared" si="4"/>
        <v>60.621778264910709</v>
      </c>
      <c r="D37" s="3">
        <f t="shared" si="5"/>
        <v>7500</v>
      </c>
      <c r="E37" s="3">
        <f t="shared" si="6"/>
        <v>43.301270189221938</v>
      </c>
      <c r="F37" s="3">
        <f t="shared" si="7"/>
        <v>3750</v>
      </c>
      <c r="G37" s="3">
        <f t="shared" si="8"/>
        <v>31.176914536239796</v>
      </c>
      <c r="H37" s="3">
        <f t="shared" si="9"/>
        <v>2010</v>
      </c>
    </row>
    <row r="38" spans="2:12" x14ac:dyDescent="0.25">
      <c r="B38" s="1">
        <v>350</v>
      </c>
      <c r="C38" s="3">
        <f t="shared" si="4"/>
        <v>65.479004268543974</v>
      </c>
      <c r="D38" s="3">
        <f t="shared" si="5"/>
        <v>8750</v>
      </c>
      <c r="E38" s="3">
        <f t="shared" si="6"/>
        <v>46.770717334674274</v>
      </c>
      <c r="F38" s="3">
        <f t="shared" si="7"/>
        <v>4375</v>
      </c>
      <c r="G38" s="3">
        <f t="shared" si="8"/>
        <v>33.674916480965479</v>
      </c>
      <c r="H38" s="3">
        <f t="shared" si="9"/>
        <v>2345</v>
      </c>
    </row>
    <row r="39" spans="2:12" x14ac:dyDescent="0.25">
      <c r="B39" s="1">
        <v>400</v>
      </c>
      <c r="C39" s="3">
        <f t="shared" si="4"/>
        <v>70</v>
      </c>
      <c r="D39" s="3">
        <f t="shared" si="5"/>
        <v>10000</v>
      </c>
      <c r="E39" s="3">
        <f t="shared" si="6"/>
        <v>50</v>
      </c>
      <c r="F39" s="3">
        <f t="shared" si="7"/>
        <v>5000</v>
      </c>
      <c r="G39" s="3">
        <f t="shared" si="8"/>
        <v>36</v>
      </c>
      <c r="H39" s="3">
        <f t="shared" si="9"/>
        <v>2680</v>
      </c>
    </row>
    <row r="40" spans="2:12" x14ac:dyDescent="0.25">
      <c r="B40" s="1">
        <v>450</v>
      </c>
      <c r="C40" s="3">
        <f t="shared" si="4"/>
        <v>74.246212024587493</v>
      </c>
      <c r="D40" s="3">
        <f t="shared" si="5"/>
        <v>11250</v>
      </c>
      <c r="E40" s="3">
        <f t="shared" si="6"/>
        <v>53.033008588991066</v>
      </c>
      <c r="F40" s="3">
        <f t="shared" si="7"/>
        <v>5625</v>
      </c>
      <c r="G40" s="3">
        <f t="shared" si="8"/>
        <v>38.183766184073569</v>
      </c>
      <c r="H40" s="3">
        <f t="shared" si="9"/>
        <v>3015</v>
      </c>
    </row>
    <row r="41" spans="2:12" x14ac:dyDescent="0.25">
      <c r="B41" s="1">
        <v>500</v>
      </c>
      <c r="C41" s="3">
        <f t="shared" si="4"/>
        <v>78.262379212492647</v>
      </c>
      <c r="D41" s="3">
        <f t="shared" si="5"/>
        <v>12500</v>
      </c>
      <c r="E41" s="3">
        <f t="shared" si="6"/>
        <v>55.901699437494742</v>
      </c>
      <c r="F41" s="3">
        <f t="shared" si="7"/>
        <v>6250</v>
      </c>
      <c r="G41" s="3">
        <f t="shared" si="8"/>
        <v>40.249223594996216</v>
      </c>
      <c r="H41" s="3">
        <f t="shared" si="9"/>
        <v>3350</v>
      </c>
    </row>
    <row r="42" spans="2:12" ht="74.25" customHeight="1" x14ac:dyDescent="0.25">
      <c r="B42" s="32" t="s">
        <v>15</v>
      </c>
      <c r="C42" s="33"/>
      <c r="D42" s="33"/>
      <c r="E42" s="33"/>
      <c r="F42" s="33"/>
      <c r="G42" s="33"/>
      <c r="H42" s="34"/>
    </row>
    <row r="43" spans="2:12" x14ac:dyDescent="0.25">
      <c r="B43" s="4"/>
      <c r="C43" s="4"/>
      <c r="D43" s="4"/>
      <c r="E43" s="4"/>
      <c r="F43" s="4"/>
      <c r="G43" s="4"/>
      <c r="H43" s="4"/>
    </row>
    <row r="46" spans="2:12" ht="33.75" customHeight="1" x14ac:dyDescent="0.25">
      <c r="B46" s="31" t="s">
        <v>26</v>
      </c>
      <c r="C46" s="23"/>
      <c r="D46" s="23"/>
      <c r="E46" s="23"/>
      <c r="F46" s="23"/>
      <c r="G46" s="23"/>
      <c r="H46" s="28"/>
      <c r="L46" t="s">
        <v>25</v>
      </c>
    </row>
    <row r="47" spans="2:12" x14ac:dyDescent="0.25">
      <c r="B47" s="22"/>
      <c r="C47" s="22"/>
      <c r="D47" s="26" t="s">
        <v>19</v>
      </c>
      <c r="E47" s="26"/>
      <c r="F47" s="26" t="s">
        <v>20</v>
      </c>
      <c r="G47" s="26"/>
      <c r="H47" s="28"/>
    </row>
    <row r="48" spans="2:12" ht="88.5" customHeight="1" x14ac:dyDescent="0.25">
      <c r="B48" s="11" t="s">
        <v>4</v>
      </c>
      <c r="C48" s="15" t="s">
        <v>27</v>
      </c>
      <c r="D48" s="18" t="s">
        <v>17</v>
      </c>
      <c r="E48" s="11" t="s">
        <v>16</v>
      </c>
      <c r="F48" s="15" t="s">
        <v>22</v>
      </c>
      <c r="G48" s="11" t="s">
        <v>18</v>
      </c>
      <c r="H48" s="20" t="s">
        <v>23</v>
      </c>
    </row>
    <row r="49" spans="2:8" x14ac:dyDescent="0.25">
      <c r="B49" s="1">
        <v>100</v>
      </c>
      <c r="C49" s="14">
        <f>0.7*100*SQRT((B49*25)/(3.62*0.65*3600))</f>
        <v>38.028205347419522</v>
      </c>
      <c r="D49" s="17">
        <f>34*POWER((((B49*12.5))/1400),0.33)</f>
        <v>32.751935463751444</v>
      </c>
      <c r="E49" s="3">
        <f>34*POWER((((B49*6.8))/1400),0.33)</f>
        <v>26.790733635621201</v>
      </c>
      <c r="F49" s="14">
        <f>1.12*2.5*SQRT(B49)</f>
        <v>28.000000000000004</v>
      </c>
      <c r="G49" s="3">
        <f>12.5*B49</f>
        <v>1250</v>
      </c>
      <c r="H49" s="21">
        <f>G49/250</f>
        <v>5</v>
      </c>
    </row>
    <row r="50" spans="2:8" x14ac:dyDescent="0.25">
      <c r="B50" s="1">
        <v>150</v>
      </c>
      <c r="C50" s="14">
        <f t="shared" ref="C50:C57" si="10">0.7*100*SQRT((B50*25)/(3.62*0.65*3600))</f>
        <v>46.574849467478259</v>
      </c>
      <c r="D50" s="17">
        <f t="shared" ref="D50:D56" si="11">34*POWER((((B50*12.5))/1400),0.33)</f>
        <v>37.440969428916809</v>
      </c>
      <c r="E50" s="3">
        <f t="shared" ref="E50:E56" si="12">34*POWER((((B50*6.8))/1400),0.33)</f>
        <v>30.626313371303088</v>
      </c>
      <c r="F50" s="14">
        <f t="shared" ref="F50:F56" si="13">1.12*2.5*SQRT(B50)</f>
        <v>34.292856398964496</v>
      </c>
      <c r="G50" s="3">
        <f t="shared" ref="G50:G56" si="14">12.5*B50</f>
        <v>1875</v>
      </c>
      <c r="H50" s="21">
        <f t="shared" ref="H50:H57" si="15">G50/250</f>
        <v>7.5</v>
      </c>
    </row>
    <row r="51" spans="2:8" x14ac:dyDescent="0.25">
      <c r="B51" s="19">
        <v>200</v>
      </c>
      <c r="C51" s="14">
        <f t="shared" si="10"/>
        <v>53.780003755029739</v>
      </c>
      <c r="D51" s="17">
        <f t="shared" si="11"/>
        <v>41.169620919411344</v>
      </c>
      <c r="E51" s="3">
        <f t="shared" si="12"/>
        <v>33.676310493227653</v>
      </c>
      <c r="F51" s="14">
        <f t="shared" si="13"/>
        <v>39.597979746446669</v>
      </c>
      <c r="G51" s="3">
        <f t="shared" si="14"/>
        <v>2500</v>
      </c>
      <c r="H51" s="21">
        <f t="shared" si="15"/>
        <v>10</v>
      </c>
    </row>
    <row r="52" spans="2:8" x14ac:dyDescent="0.25">
      <c r="B52" s="1">
        <v>250</v>
      </c>
      <c r="C52" s="14">
        <f t="shared" si="10"/>
        <v>60.127872113220228</v>
      </c>
      <c r="D52" s="3">
        <f t="shared" si="11"/>
        <v>44.315654971365191</v>
      </c>
      <c r="E52" s="3">
        <f t="shared" si="12"/>
        <v>36.249732768921021</v>
      </c>
      <c r="F52" s="14">
        <f t="shared" si="13"/>
        <v>44.271887242357316</v>
      </c>
      <c r="G52" s="3">
        <f t="shared" si="14"/>
        <v>3125</v>
      </c>
      <c r="H52" s="21">
        <f t="shared" si="15"/>
        <v>12.5</v>
      </c>
    </row>
    <row r="53" spans="2:8" x14ac:dyDescent="0.25">
      <c r="B53" s="1">
        <v>300</v>
      </c>
      <c r="C53" s="14">
        <f t="shared" si="10"/>
        <v>65.866783782393085</v>
      </c>
      <c r="D53" s="3">
        <f t="shared" si="11"/>
        <v>47.063799327211328</v>
      </c>
      <c r="E53" s="3">
        <f t="shared" si="12"/>
        <v>38.497685520024682</v>
      </c>
      <c r="F53" s="14">
        <f t="shared" si="13"/>
        <v>48.49742261192857</v>
      </c>
      <c r="G53" s="3">
        <f t="shared" si="14"/>
        <v>3750</v>
      </c>
      <c r="H53" s="21">
        <f t="shared" si="15"/>
        <v>15</v>
      </c>
    </row>
    <row r="54" spans="2:8" x14ac:dyDescent="0.25">
      <c r="B54" s="1">
        <v>350</v>
      </c>
      <c r="C54" s="14">
        <f t="shared" si="10"/>
        <v>71.14425772196428</v>
      </c>
      <c r="D54" s="3">
        <f t="shared" si="11"/>
        <v>49.519861824139682</v>
      </c>
      <c r="E54" s="3">
        <f t="shared" si="12"/>
        <v>40.506718428033146</v>
      </c>
      <c r="F54" s="14">
        <f t="shared" si="13"/>
        <v>52.383203414835187</v>
      </c>
      <c r="G54" s="3">
        <f t="shared" si="14"/>
        <v>4375</v>
      </c>
      <c r="H54" s="21">
        <f t="shared" si="15"/>
        <v>17.5</v>
      </c>
    </row>
    <row r="55" spans="2:8" x14ac:dyDescent="0.25">
      <c r="B55" s="1">
        <v>400</v>
      </c>
      <c r="C55" s="14">
        <f t="shared" si="10"/>
        <v>76.056410694839045</v>
      </c>
      <c r="D55" s="3">
        <f t="shared" si="11"/>
        <v>51.750764119693713</v>
      </c>
      <c r="E55" s="3">
        <f t="shared" si="12"/>
        <v>42.331572694536952</v>
      </c>
      <c r="F55" s="14">
        <f t="shared" si="13"/>
        <v>56.000000000000007</v>
      </c>
      <c r="G55" s="3">
        <f t="shared" si="14"/>
        <v>5000</v>
      </c>
      <c r="H55" s="21">
        <f t="shared" si="15"/>
        <v>20</v>
      </c>
    </row>
    <row r="56" spans="2:8" x14ac:dyDescent="0.25">
      <c r="B56" s="1">
        <v>450</v>
      </c>
      <c r="C56" s="14">
        <f t="shared" si="10"/>
        <v>80.670005632544616</v>
      </c>
      <c r="D56" s="3">
        <f t="shared" si="11"/>
        <v>53.80183634548969</v>
      </c>
      <c r="E56" s="3">
        <f t="shared" si="12"/>
        <v>44.009327883372634</v>
      </c>
      <c r="F56" s="14">
        <f t="shared" si="13"/>
        <v>59.396969619670003</v>
      </c>
      <c r="G56" s="3">
        <f t="shared" si="14"/>
        <v>5625</v>
      </c>
      <c r="H56" s="21">
        <f t="shared" si="15"/>
        <v>22.5</v>
      </c>
    </row>
    <row r="57" spans="2:8" x14ac:dyDescent="0.25">
      <c r="B57" s="1">
        <v>500</v>
      </c>
      <c r="C57" s="14">
        <f t="shared" si="10"/>
        <v>85.033652219151065</v>
      </c>
      <c r="D57" s="3">
        <f t="shared" ref="D57" si="16">34*POWER((((B57*12.5))/1400),0.33)</f>
        <v>55.705370999700797</v>
      </c>
      <c r="E57" s="3">
        <f t="shared" ref="E57" si="17">34*POWER((((B57*6.8))/1400),0.33)</f>
        <v>45.566398913375906</v>
      </c>
      <c r="F57" s="14">
        <f t="shared" ref="F57" si="18">1.12*2.5*SQRT(B57)</f>
        <v>62.609903369994122</v>
      </c>
      <c r="G57" s="3">
        <f t="shared" ref="G57" si="19">12.5*B57</f>
        <v>6250</v>
      </c>
      <c r="H57" s="21">
        <f t="shared" si="15"/>
        <v>25</v>
      </c>
    </row>
    <row r="58" spans="2:8" ht="54.75" customHeight="1" x14ac:dyDescent="0.25">
      <c r="B58" s="19"/>
      <c r="C58" s="17"/>
      <c r="D58" s="17"/>
      <c r="E58" s="17"/>
      <c r="F58" s="27" t="s">
        <v>24</v>
      </c>
      <c r="G58" s="26"/>
      <c r="H58" s="28"/>
    </row>
    <row r="59" spans="2:8" ht="50.25" customHeight="1" x14ac:dyDescent="0.25">
      <c r="B59" s="29" t="s">
        <v>21</v>
      </c>
      <c r="C59" s="30"/>
      <c r="D59" s="30"/>
      <c r="E59" s="30"/>
      <c r="F59" s="30"/>
      <c r="G59" s="30"/>
      <c r="H59" s="28"/>
    </row>
  </sheetData>
  <mergeCells count="13">
    <mergeCell ref="B2:H2"/>
    <mergeCell ref="B14:H14"/>
    <mergeCell ref="D47:E47"/>
    <mergeCell ref="F58:H58"/>
    <mergeCell ref="B59:H59"/>
    <mergeCell ref="F47:H47"/>
    <mergeCell ref="B46:H46"/>
    <mergeCell ref="B42:H42"/>
    <mergeCell ref="B3:C3"/>
    <mergeCell ref="B31:H31"/>
    <mergeCell ref="D3:H3"/>
    <mergeCell ref="B17:E17"/>
    <mergeCell ref="B28:E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Bagcilar Beldiyesi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Ramazan YALÇIN</dc:creator>
  <cp:lastModifiedBy>BJK</cp:lastModifiedBy>
  <dcterms:created xsi:type="dcterms:W3CDTF">2010-01-26T11:44:49Z</dcterms:created>
  <dcterms:modified xsi:type="dcterms:W3CDTF">2013-04-05T10:34:11Z</dcterms:modified>
</cp:coreProperties>
</file>