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1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<sst xmlns="http://schemas.openxmlformats.org/spreadsheetml/2006/main" count="173" uniqueCount="143">
  <si>
    <t>SES YALITIMI</t>
  </si>
  <si>
    <t>No</t>
  </si>
  <si>
    <t>Yapı Bileşenin Adı</t>
  </si>
  <si>
    <t>OSHA
Standart. göre
Sürek.Gürültü
kalınabileme
süresi.
   (saat)</t>
  </si>
  <si>
    <t>(2)
Ses Düzeyi
Sınırları
   (d.BA)</t>
  </si>
  <si>
    <t>Beton</t>
  </si>
  <si>
    <t>Cam</t>
  </si>
  <si>
    <t>Çelik Levha</t>
  </si>
  <si>
    <t>Alüm.Levha</t>
  </si>
  <si>
    <t>Kurşun Levha</t>
  </si>
  <si>
    <t>Sıva</t>
  </si>
  <si>
    <t>Tahta</t>
  </si>
  <si>
    <t>Tuğla</t>
  </si>
  <si>
    <t xml:space="preserve">  (1)-(2)
Fark Ses
Düzeyi
   (d.BA)</t>
  </si>
  <si>
    <t>Seçilen
Ses İletim
Kaybı-TL
  (d.BA)</t>
  </si>
  <si>
    <t>Ses Yalıtım
Malzemesi
Kalınlığı
   L(cm)</t>
  </si>
  <si>
    <t>Seçilen Ses Yalıtım Malzemesi için Malzeme Cinsi-Yüzey Yoğunluğu-
Plato Yükseklikleri
M.Cinsi      wa-Yüz.Yoğ   Plato Yük
                     (Kg/m2.cm)   (d.BA)</t>
  </si>
  <si>
    <t>Tiyatro Salonları</t>
  </si>
  <si>
    <t>Konferans Salonaları</t>
  </si>
  <si>
    <t>Otel-Yatak Odaları</t>
  </si>
  <si>
    <t>Otel-Restoran</t>
  </si>
  <si>
    <t>Konut-Şehir-Yatak Odası</t>
  </si>
  <si>
    <t>Konut-Şehir-Oturma Odası</t>
  </si>
  <si>
    <t>Konut-Mutfak-Banyo</t>
  </si>
  <si>
    <t>Hastahane-Muayene odası</t>
  </si>
  <si>
    <t>Okul-Derslik-Laboratuar</t>
  </si>
  <si>
    <t>Özel Büro</t>
  </si>
  <si>
    <t>Genel Büro/Dükkan</t>
  </si>
  <si>
    <t>Sürekli operatör istenmeyen
 makina bölgeleri</t>
  </si>
  <si>
    <t>Fab-Soyunma odası-
WC-Banyo</t>
  </si>
  <si>
    <t>Hast.-Ameliy-Ted.oda</t>
  </si>
  <si>
    <t>Hastahane-Yoğun Bak Oda</t>
  </si>
  <si>
    <t>Fab-Topl-Konf odası</t>
  </si>
  <si>
    <t>Fab.-Müh-çalışma odası</t>
  </si>
  <si>
    <t>Fab.-Lab-Kalite kont od</t>
  </si>
  <si>
    <t>Fab-Tamirhane</t>
  </si>
  <si>
    <t>Fab-Montaj bölgeleri</t>
  </si>
  <si>
    <t>Fab-Üretim alanları</t>
  </si>
  <si>
    <t>ENDÜSRİYEL GÜRÜLTÜ KAYNAKLARI SES GÜCÜ DÜZEYLERİ</t>
  </si>
  <si>
    <t>Gürültü Kaynağının Cinsi</t>
  </si>
  <si>
    <t>Ses Gücü
Düzeyi
  (d.B)</t>
  </si>
  <si>
    <t>Hava Kompresörü</t>
  </si>
  <si>
    <t>Dişli Kutuları</t>
  </si>
  <si>
    <t>Hoparlörler</t>
  </si>
  <si>
    <t>Dizel Motorlar</t>
  </si>
  <si>
    <t>Elektrik Motorları</t>
  </si>
  <si>
    <t>Pompalar(&gt;1600 d/d)</t>
  </si>
  <si>
    <t>Pompalar(&lt;1200 d/d)</t>
  </si>
  <si>
    <t>Gaz Türbinleri</t>
  </si>
  <si>
    <t>Fanlar</t>
  </si>
  <si>
    <t>Ses Gücü
Düzeyi(d.B)</t>
  </si>
  <si>
    <t>Pompalar</t>
  </si>
  <si>
    <t>1-</t>
  </si>
  <si>
    <t>CİHAZ GÜCÜNE BAĞLI YAKLAŞIK SES GÜCÜ DÜZEYLERİNİN BULUNMASI</t>
  </si>
  <si>
    <t>1.1-</t>
  </si>
  <si>
    <t>1.2-</t>
  </si>
  <si>
    <t>2-</t>
  </si>
  <si>
    <t>Makinanın Cinsi</t>
  </si>
  <si>
    <t>Alt Sınır</t>
  </si>
  <si>
    <t>Üst Sınır</t>
  </si>
  <si>
    <t>Ses Gücü Düzeyi(d.B)</t>
  </si>
  <si>
    <t>BETON KARIŞTIRICISI</t>
  </si>
  <si>
    <t>BETON POMPASI</t>
  </si>
  <si>
    <t>GREYDER</t>
  </si>
  <si>
    <t>KAMYON</t>
  </si>
  <si>
    <t>KAYA DELME TABANCASI</t>
  </si>
  <si>
    <t>SABİT KOMPRESÖR</t>
  </si>
  <si>
    <t>TRAKTÖR</t>
  </si>
  <si>
    <t>VİNÇ</t>
  </si>
  <si>
    <t>YÜKLEYİCİ</t>
  </si>
  <si>
    <t>3-</t>
  </si>
  <si>
    <t>ÇEŞİTLİ SES KAYNAKLARININ SES GÜCÜ DÜZEYLERİ</t>
  </si>
  <si>
    <t>Kaynak</t>
  </si>
  <si>
    <t>FISILTI</t>
  </si>
  <si>
    <t>NORMAL KONUŞMA</t>
  </si>
  <si>
    <t>BAĞIRARAK KONUŞMA</t>
  </si>
  <si>
    <t>KAMYON KORNASI</t>
  </si>
  <si>
    <t>PERVANELİ UÇAK MOTOR</t>
  </si>
  <si>
    <t>SENFONİ ORKESTRASI</t>
  </si>
  <si>
    <t>DÖRT PERVANELİ UÇAK</t>
  </si>
  <si>
    <t>4 JET MOTOR.UÇAK</t>
  </si>
  <si>
    <t>SATÜRN ROKETİ</t>
  </si>
  <si>
    <t>Bazı İnşaat Makinalarının Ses Düzeyleri İçin Yakl Değerler</t>
  </si>
  <si>
    <t>4-</t>
  </si>
  <si>
    <t>Malzeme</t>
  </si>
  <si>
    <t>S.Y.K.</t>
  </si>
  <si>
    <t>BETON BLOK</t>
  </si>
  <si>
    <t>BETON BLOK(BOYALI)</t>
  </si>
  <si>
    <t>BETON ODA ZEMİNİ</t>
  </si>
  <si>
    <t>BETON ÜZERİ-ASFALT/KAUÇUK/</t>
  </si>
  <si>
    <t>BETON ÜZERİ-MANTAR KAPLA.</t>
  </si>
  <si>
    <t>ADİ PENCERE CAMI</t>
  </si>
  <si>
    <t>KALIN PLAKA CAM</t>
  </si>
  <si>
    <t>4cm FİBERGLAS LEVHA(DELİKLİ)</t>
  </si>
  <si>
    <t>BETON ÜZERİ HALI</t>
  </si>
  <si>
    <t>KAUÇUK KÖPÜK ÜZERİ HALI</t>
  </si>
  <si>
    <t>1 cm KONTRAPLAK LEVHA</t>
  </si>
  <si>
    <t>MERMER YER KAROSU</t>
  </si>
  <si>
    <t>PARKE ODA ZEMİNİ</t>
  </si>
  <si>
    <t>SIVA</t>
  </si>
  <si>
    <t>5cm TAHTA BLOK</t>
  </si>
  <si>
    <t>TAHTA ZEMİN</t>
  </si>
  <si>
    <t>TUĞLA</t>
  </si>
  <si>
    <t>BOYALI TUĞLA</t>
  </si>
  <si>
    <t>BAZI YAPI MALZ.KAYIP(SÖNÜM) FAKTÖRLERİ</t>
  </si>
  <si>
    <t>(N.Ş.KÜÇÜK TİTREŞİMLİ GENLİKLER İÇİN)</t>
  </si>
  <si>
    <t>MALZEME</t>
  </si>
  <si>
    <t>Kayıp Fak.</t>
  </si>
  <si>
    <t>ALÜMİNYUM</t>
  </si>
  <si>
    <t>BAKIR</t>
  </si>
  <si>
    <t>BETON</t>
  </si>
  <si>
    <t>CAM</t>
  </si>
  <si>
    <t>ÇAM-MEŞE AĞACI</t>
  </si>
  <si>
    <t>ÇELİK</t>
  </si>
  <si>
    <t>KONTRAPLAK</t>
  </si>
  <si>
    <t>MANTAR</t>
  </si>
  <si>
    <t>0,01-0,05</t>
  </si>
  <si>
    <t>0,0006-0,002</t>
  </si>
  <si>
    <t>0,008-0,01</t>
  </si>
  <si>
    <t>0,0001-0,0006</t>
  </si>
  <si>
    <t>0,01-0,013</t>
  </si>
  <si>
    <t>0,13-0,17</t>
  </si>
  <si>
    <t>0,01-0,02</t>
  </si>
  <si>
    <t xml:space="preserve"> YAPI MALZEMELERİ -SES YUTMA KATSAYILARI(O.B.M.F:1000Hz)</t>
  </si>
  <si>
    <t xml:space="preserve"> </t>
  </si>
  <si>
    <t>Lokanta</t>
  </si>
  <si>
    <t>Büyük ofis</t>
  </si>
  <si>
    <t>Oyun odaları</t>
  </si>
  <si>
    <t>Spor Salonu-Yüzme Havuzu
Yemekhane</t>
  </si>
  <si>
    <t>Kamu K.-Ofis</t>
  </si>
  <si>
    <t>Kamu K.-Laboratuar</t>
  </si>
  <si>
    <t>Kamu K.-Topl.Salonu</t>
  </si>
  <si>
    <t>Kamu K.-Bilgi İşlem</t>
  </si>
  <si>
    <t>CAM(TAŞ) YÜNÜ( 5 cm)</t>
  </si>
  <si>
    <t>P.ÜRET.YUMŞ.KÖPÜK(5 cm)</t>
  </si>
  <si>
    <t>MEL.KÖPÜK (5 cm)</t>
  </si>
  <si>
    <t>AHŞAP YÜNÜ (5 cm)</t>
  </si>
  <si>
    <t>Not:*,açık sarı renkler giriş,gül rengi değerler çıkış değerleridir.</t>
  </si>
  <si>
    <t>*(1)
Mahalde
Ölçülen
Ses düzeyi
   (d.BA)</t>
  </si>
  <si>
    <t>*Cihaz Gücü
    (HP)</t>
  </si>
  <si>
    <t>*Basınç
(cmH2O)</t>
  </si>
  <si>
    <t>*Debi
(m3/h)</t>
  </si>
  <si>
    <t>*Pompa
 Gücü
(HP)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</si>
</sst>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TL&quot;"/>
  </numFmts>
  <fonts count="7">
    <font>
      <sz val="10"/>
      <name val="Arial Tur"/>
      <family val="0"/>
    </font>
    <font>
      <sz val="2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9" borderId="1" xfId="0" applyFill="1" applyBorder="1" applyAlignment="1">
      <alignment/>
    </xf>
    <xf numFmtId="1" fontId="0" fillId="6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6" borderId="1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0" fontId="5" fillId="9" borderId="4" xfId="0" applyFont="1" applyFill="1" applyBorder="1" applyAlignment="1">
      <alignment/>
    </xf>
    <xf numFmtId="0" fontId="5" fillId="9" borderId="5" xfId="0" applyFont="1" applyFill="1" applyBorder="1" applyAlignment="1">
      <alignment/>
    </xf>
    <xf numFmtId="0" fontId="5" fillId="9" borderId="6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7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5"/>
  <sheetViews>
    <sheetView tabSelected="1" workbookViewId="0" topLeftCell="A25">
      <selection activeCell="N9" sqref="N8:N9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11.625" style="0" customWidth="1"/>
    <col min="5" max="5" width="12.375" style="0" customWidth="1"/>
    <col min="7" max="7" width="12.125" style="0" customWidth="1"/>
    <col min="11" max="11" width="14.375" style="0" customWidth="1"/>
    <col min="16" max="16" width="14.875" style="0" customWidth="1"/>
  </cols>
  <sheetData>
    <row r="3" spans="1:11" ht="25.5">
      <c r="A3" s="57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56" t="s">
        <v>137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77.25" customHeight="1">
      <c r="A5" s="4" t="s">
        <v>1</v>
      </c>
      <c r="B5" s="5" t="s">
        <v>2</v>
      </c>
      <c r="C5" s="9" t="s">
        <v>4</v>
      </c>
      <c r="D5" s="7" t="s">
        <v>138</v>
      </c>
      <c r="E5" s="11" t="s">
        <v>3</v>
      </c>
      <c r="F5" s="13" t="s">
        <v>13</v>
      </c>
      <c r="G5" s="53" t="s">
        <v>16</v>
      </c>
      <c r="H5" s="54"/>
      <c r="I5" s="55"/>
      <c r="J5" s="16" t="s">
        <v>14</v>
      </c>
      <c r="K5" s="41" t="s">
        <v>15</v>
      </c>
    </row>
    <row r="6" spans="1:11" ht="12.75">
      <c r="A6" s="4">
        <v>1</v>
      </c>
      <c r="B6" s="5" t="s">
        <v>17</v>
      </c>
      <c r="C6" s="10">
        <v>30</v>
      </c>
      <c r="D6" s="8">
        <v>95</v>
      </c>
      <c r="E6" s="12">
        <f>2.8E+28/POWER(D6,14.08)</f>
        <v>3.9885006657196844</v>
      </c>
      <c r="F6" s="14">
        <f>D6-C6</f>
        <v>65</v>
      </c>
      <c r="G6" s="5" t="s">
        <v>8</v>
      </c>
      <c r="H6" s="4">
        <v>27</v>
      </c>
      <c r="I6" s="15">
        <v>29</v>
      </c>
      <c r="J6" s="17">
        <f>IF(F6&lt;=I6,F6,IF(F6&gt;I6,I6))</f>
        <v>29</v>
      </c>
      <c r="K6" s="18">
        <f>POWER(10,(J6+47-(20*LOG(250)))/20)/H6</f>
        <v>0.9347516214521386</v>
      </c>
    </row>
    <row r="7" spans="1:11" ht="12.75">
      <c r="A7" s="4">
        <v>2</v>
      </c>
      <c r="B7" s="5" t="s">
        <v>18</v>
      </c>
      <c r="C7" s="10">
        <v>30</v>
      </c>
      <c r="D7" s="8">
        <v>95</v>
      </c>
      <c r="E7" s="12">
        <f aca="true" t="shared" si="0" ref="E7:E34">2.8E+28/POWER(D7,14.08)</f>
        <v>3.9885006657196844</v>
      </c>
      <c r="F7" s="14">
        <f aca="true" t="shared" si="1" ref="F7:F34">D7-C7</f>
        <v>65</v>
      </c>
      <c r="G7" s="5" t="s">
        <v>5</v>
      </c>
      <c r="H7" s="4">
        <v>23</v>
      </c>
      <c r="I7" s="15">
        <v>38</v>
      </c>
      <c r="J7" s="17">
        <f aca="true" t="shared" si="2" ref="J7:J34">IF(F7&lt;=I7,F7,IF(F7&gt;I7,I7))</f>
        <v>38</v>
      </c>
      <c r="K7" s="18">
        <f aca="true" t="shared" si="3" ref="K7:K34">POWER(10,(J7+47-(20*LOG(250)))/20)/H7</f>
        <v>3.0926598435459547</v>
      </c>
    </row>
    <row r="8" spans="1:11" ht="12.75">
      <c r="A8" s="4">
        <v>3</v>
      </c>
      <c r="B8" s="5" t="s">
        <v>19</v>
      </c>
      <c r="C8" s="10">
        <v>30</v>
      </c>
      <c r="D8" s="8">
        <v>95</v>
      </c>
      <c r="E8" s="12">
        <f t="shared" si="0"/>
        <v>3.9885006657196844</v>
      </c>
      <c r="F8" s="14">
        <f t="shared" si="1"/>
        <v>65</v>
      </c>
      <c r="G8" s="5" t="s">
        <v>6</v>
      </c>
      <c r="H8" s="4">
        <v>29</v>
      </c>
      <c r="I8" s="15">
        <v>27</v>
      </c>
      <c r="J8" s="17">
        <f t="shared" si="2"/>
        <v>27</v>
      </c>
      <c r="K8" s="18">
        <f t="shared" si="3"/>
        <v>0.6912927360376173</v>
      </c>
    </row>
    <row r="9" spans="1:11" ht="12.75">
      <c r="A9" s="4">
        <v>4</v>
      </c>
      <c r="B9" s="5" t="s">
        <v>20</v>
      </c>
      <c r="C9" s="10">
        <v>35</v>
      </c>
      <c r="D9" s="8">
        <v>95</v>
      </c>
      <c r="E9" s="12">
        <f t="shared" si="0"/>
        <v>3.9885006657196844</v>
      </c>
      <c r="F9" s="14">
        <f t="shared" si="1"/>
        <v>60</v>
      </c>
      <c r="G9" s="5" t="s">
        <v>7</v>
      </c>
      <c r="H9" s="4">
        <v>78</v>
      </c>
      <c r="I9" s="15">
        <v>40</v>
      </c>
      <c r="J9" s="17">
        <f t="shared" si="2"/>
        <v>40</v>
      </c>
      <c r="K9" s="18">
        <f t="shared" si="3"/>
        <v>1.148062122342739</v>
      </c>
    </row>
    <row r="10" spans="1:11" ht="12.75">
      <c r="A10" s="4">
        <v>5</v>
      </c>
      <c r="B10" s="6" t="s">
        <v>21</v>
      </c>
      <c r="C10" s="10">
        <v>40</v>
      </c>
      <c r="D10" s="8">
        <v>95</v>
      </c>
      <c r="E10" s="12">
        <f t="shared" si="0"/>
        <v>3.9885006657196844</v>
      </c>
      <c r="F10" s="14">
        <f t="shared" si="1"/>
        <v>55</v>
      </c>
      <c r="G10" s="5" t="s">
        <v>9</v>
      </c>
      <c r="H10" s="4">
        <v>125</v>
      </c>
      <c r="I10" s="15">
        <v>56</v>
      </c>
      <c r="J10" s="17">
        <f t="shared" si="2"/>
        <v>55</v>
      </c>
      <c r="K10" s="18">
        <f t="shared" si="3"/>
        <v>4.028561317741341</v>
      </c>
    </row>
    <row r="11" spans="1:11" ht="12.75">
      <c r="A11" s="4">
        <v>6</v>
      </c>
      <c r="B11" s="6" t="s">
        <v>22</v>
      </c>
      <c r="C11" s="10">
        <v>55</v>
      </c>
      <c r="D11" s="8">
        <v>95</v>
      </c>
      <c r="E11" s="12">
        <f t="shared" si="0"/>
        <v>3.9885006657196844</v>
      </c>
      <c r="F11" s="14">
        <f t="shared" si="1"/>
        <v>40</v>
      </c>
      <c r="G11" s="5" t="s">
        <v>10</v>
      </c>
      <c r="H11" s="4">
        <v>17</v>
      </c>
      <c r="I11" s="15">
        <v>30</v>
      </c>
      <c r="J11" s="17">
        <f t="shared" si="2"/>
        <v>30</v>
      </c>
      <c r="K11" s="18">
        <f t="shared" si="3"/>
        <v>1.6657547867862084</v>
      </c>
    </row>
    <row r="12" spans="1:11" ht="12.75">
      <c r="A12" s="4">
        <v>7</v>
      </c>
      <c r="B12" s="5" t="s">
        <v>23</v>
      </c>
      <c r="C12" s="10">
        <v>60</v>
      </c>
      <c r="D12" s="8">
        <v>95</v>
      </c>
      <c r="E12" s="12">
        <f t="shared" si="0"/>
        <v>3.9885006657196844</v>
      </c>
      <c r="F12" s="14">
        <f t="shared" si="1"/>
        <v>35</v>
      </c>
      <c r="G12" s="5" t="s">
        <v>11</v>
      </c>
      <c r="H12" s="4">
        <v>6</v>
      </c>
      <c r="I12" s="15">
        <v>19</v>
      </c>
      <c r="J12" s="17">
        <f t="shared" si="2"/>
        <v>19</v>
      </c>
      <c r="K12" s="18">
        <f t="shared" si="3"/>
        <v>1.3301748766459203</v>
      </c>
    </row>
    <row r="13" spans="1:11" ht="12.75">
      <c r="A13" s="4">
        <v>8</v>
      </c>
      <c r="B13" s="6" t="s">
        <v>24</v>
      </c>
      <c r="C13" s="10">
        <v>35</v>
      </c>
      <c r="D13" s="8">
        <v>95</v>
      </c>
      <c r="E13" s="12">
        <f t="shared" si="0"/>
        <v>3.9885006657196844</v>
      </c>
      <c r="F13" s="14">
        <f t="shared" si="1"/>
        <v>60</v>
      </c>
      <c r="G13" s="5" t="s">
        <v>12</v>
      </c>
      <c r="H13" s="4">
        <v>20</v>
      </c>
      <c r="I13" s="15">
        <v>37</v>
      </c>
      <c r="J13" s="17">
        <f t="shared" si="2"/>
        <v>37</v>
      </c>
      <c r="K13" s="18">
        <f t="shared" si="3"/>
        <v>3.1697863849222276</v>
      </c>
    </row>
    <row r="14" spans="1:11" ht="12.75">
      <c r="A14" s="4">
        <v>9</v>
      </c>
      <c r="B14" s="6" t="s">
        <v>30</v>
      </c>
      <c r="C14" s="10">
        <v>25</v>
      </c>
      <c r="D14" s="8">
        <v>95</v>
      </c>
      <c r="E14" s="12">
        <f t="shared" si="0"/>
        <v>3.9885006657196844</v>
      </c>
      <c r="F14" s="14">
        <f t="shared" si="1"/>
        <v>70</v>
      </c>
      <c r="G14" s="5" t="s">
        <v>12</v>
      </c>
      <c r="H14" s="4">
        <v>20</v>
      </c>
      <c r="I14" s="15">
        <v>37</v>
      </c>
      <c r="J14" s="17">
        <f t="shared" si="2"/>
        <v>37</v>
      </c>
      <c r="K14" s="18">
        <f t="shared" si="3"/>
        <v>3.1697863849222276</v>
      </c>
    </row>
    <row r="15" spans="1:11" ht="12.75">
      <c r="A15" s="4">
        <v>10</v>
      </c>
      <c r="B15" s="6" t="s">
        <v>31</v>
      </c>
      <c r="C15" s="10">
        <v>25</v>
      </c>
      <c r="D15" s="8">
        <v>95</v>
      </c>
      <c r="E15" s="12">
        <f t="shared" si="0"/>
        <v>3.9885006657196844</v>
      </c>
      <c r="F15" s="14">
        <f t="shared" si="1"/>
        <v>70</v>
      </c>
      <c r="G15" s="5" t="s">
        <v>12</v>
      </c>
      <c r="H15" s="4">
        <v>20</v>
      </c>
      <c r="I15" s="15">
        <v>37</v>
      </c>
      <c r="J15" s="17">
        <f t="shared" si="2"/>
        <v>37</v>
      </c>
      <c r="K15" s="18">
        <f t="shared" si="3"/>
        <v>3.1697863849222276</v>
      </c>
    </row>
    <row r="16" spans="1:11" ht="12.75">
      <c r="A16" s="4">
        <v>11</v>
      </c>
      <c r="B16" s="5" t="s">
        <v>26</v>
      </c>
      <c r="C16" s="10">
        <v>50</v>
      </c>
      <c r="D16" s="8">
        <v>95</v>
      </c>
      <c r="E16" s="12">
        <f t="shared" si="0"/>
        <v>3.9885006657196844</v>
      </c>
      <c r="F16" s="14">
        <f t="shared" si="1"/>
        <v>45</v>
      </c>
      <c r="G16" s="5" t="s">
        <v>12</v>
      </c>
      <c r="H16" s="4">
        <v>20</v>
      </c>
      <c r="I16" s="15">
        <v>37</v>
      </c>
      <c r="J16" s="17">
        <f t="shared" si="2"/>
        <v>37</v>
      </c>
      <c r="K16" s="18">
        <f t="shared" si="3"/>
        <v>3.1697863849222276</v>
      </c>
    </row>
    <row r="17" spans="1:11" ht="12.75">
      <c r="A17" s="4">
        <v>12</v>
      </c>
      <c r="B17" s="5" t="s">
        <v>27</v>
      </c>
      <c r="C17" s="10">
        <v>60</v>
      </c>
      <c r="D17" s="8">
        <v>95</v>
      </c>
      <c r="E17" s="12">
        <f t="shared" si="0"/>
        <v>3.9885006657196844</v>
      </c>
      <c r="F17" s="14">
        <f t="shared" si="1"/>
        <v>35</v>
      </c>
      <c r="G17" s="5" t="s">
        <v>12</v>
      </c>
      <c r="H17" s="4">
        <v>20</v>
      </c>
      <c r="I17" s="15">
        <v>37</v>
      </c>
      <c r="J17" s="17">
        <f>IF(F17&lt;=I17,F17,IF(F17&gt;I17,I17))</f>
        <v>35</v>
      </c>
      <c r="K17" s="18">
        <f>POWER(10,(J17+47-(20*LOG(250)))/20)/H17</f>
        <v>2.5178508235883363</v>
      </c>
    </row>
    <row r="18" spans="1:11" ht="12.75">
      <c r="A18" s="4"/>
      <c r="B18" s="5" t="s">
        <v>125</v>
      </c>
      <c r="C18" s="10">
        <v>45</v>
      </c>
      <c r="D18" s="8">
        <v>95</v>
      </c>
      <c r="E18" s="12">
        <f t="shared" si="0"/>
        <v>3.9885006657196844</v>
      </c>
      <c r="F18" s="14">
        <f>D18-C18</f>
        <v>50</v>
      </c>
      <c r="G18" s="5" t="s">
        <v>12</v>
      </c>
      <c r="H18" s="4">
        <v>20</v>
      </c>
      <c r="I18" s="15">
        <v>37</v>
      </c>
      <c r="J18" s="17">
        <f>IF(F18&lt;=I18,F18,IF(F18&gt;I18,I18))</f>
        <v>37</v>
      </c>
      <c r="K18" s="18">
        <f>POWER(10,(J18+47-(20*LOG(250)))/20)/H18</f>
        <v>3.1697863849222276</v>
      </c>
    </row>
    <row r="19" spans="1:11" ht="12.75">
      <c r="A19" s="4"/>
      <c r="B19" s="5" t="s">
        <v>126</v>
      </c>
      <c r="C19" s="10">
        <v>35</v>
      </c>
      <c r="D19" s="8">
        <v>95</v>
      </c>
      <c r="E19" s="12">
        <f t="shared" si="0"/>
        <v>3.9885006657196844</v>
      </c>
      <c r="F19" s="14">
        <f>D19-C19</f>
        <v>60</v>
      </c>
      <c r="G19" s="5" t="s">
        <v>12</v>
      </c>
      <c r="H19" s="4">
        <v>20</v>
      </c>
      <c r="I19" s="15">
        <v>37</v>
      </c>
      <c r="J19" s="17">
        <f>IF(F19&lt;=I19,F19,IF(F19&gt;I19,I19))</f>
        <v>37</v>
      </c>
      <c r="K19" s="18">
        <f>POWER(10,(J19+47-(20*LOG(250)))/20)/H19</f>
        <v>3.1697863849222276</v>
      </c>
    </row>
    <row r="20" spans="1:11" ht="12.75">
      <c r="A20" s="4"/>
      <c r="B20" s="5" t="s">
        <v>127</v>
      </c>
      <c r="C20" s="10">
        <v>60</v>
      </c>
      <c r="D20" s="8">
        <v>95</v>
      </c>
      <c r="E20" s="12">
        <f t="shared" si="0"/>
        <v>3.9885006657196844</v>
      </c>
      <c r="F20" s="14">
        <f>D20-C20</f>
        <v>35</v>
      </c>
      <c r="G20" s="5" t="s">
        <v>12</v>
      </c>
      <c r="H20" s="4">
        <v>20</v>
      </c>
      <c r="I20" s="15">
        <v>37</v>
      </c>
      <c r="J20" s="17">
        <f>IF(F20&lt;=I20,F20,IF(F20&gt;I20,I20))</f>
        <v>35</v>
      </c>
      <c r="K20" s="18">
        <f>POWER(10,(J20+47-(20*LOG(250)))/20)/H20</f>
        <v>2.5178508235883363</v>
      </c>
    </row>
    <row r="21" spans="1:11" ht="12.75">
      <c r="A21" s="4">
        <v>13</v>
      </c>
      <c r="B21" s="5" t="s">
        <v>25</v>
      </c>
      <c r="C21" s="10">
        <v>35</v>
      </c>
      <c r="D21" s="8">
        <v>95</v>
      </c>
      <c r="E21" s="12">
        <f t="shared" si="0"/>
        <v>3.9885006657196844</v>
      </c>
      <c r="F21" s="14">
        <f t="shared" si="1"/>
        <v>60</v>
      </c>
      <c r="G21" s="5" t="s">
        <v>12</v>
      </c>
      <c r="H21" s="4">
        <v>20</v>
      </c>
      <c r="I21" s="15">
        <v>37</v>
      </c>
      <c r="J21" s="17">
        <f t="shared" si="2"/>
        <v>37</v>
      </c>
      <c r="K21" s="18">
        <f t="shared" si="3"/>
        <v>3.1697863849222276</v>
      </c>
    </row>
    <row r="22" spans="1:11" ht="38.25">
      <c r="A22" s="4">
        <v>14</v>
      </c>
      <c r="B22" s="6" t="s">
        <v>128</v>
      </c>
      <c r="C22" s="10">
        <v>55</v>
      </c>
      <c r="D22" s="8">
        <v>95</v>
      </c>
      <c r="E22" s="12">
        <f t="shared" si="0"/>
        <v>3.9885006657196844</v>
      </c>
      <c r="F22" s="14">
        <f t="shared" si="1"/>
        <v>40</v>
      </c>
      <c r="G22" s="5" t="s">
        <v>12</v>
      </c>
      <c r="H22" s="4">
        <v>20</v>
      </c>
      <c r="I22" s="15">
        <v>37</v>
      </c>
      <c r="J22" s="17">
        <f>IF(F22&lt;=I22,F22,IF(F22&gt;I22,I22))</f>
        <v>37</v>
      </c>
      <c r="K22" s="18">
        <f>POWER(10,(J22+47-(20*LOG(250)))/20)/H22</f>
        <v>3.1697863849222276</v>
      </c>
    </row>
    <row r="23" spans="1:11" ht="12.75">
      <c r="A23" s="4"/>
      <c r="B23" s="5" t="s">
        <v>129</v>
      </c>
      <c r="C23" s="10">
        <v>45</v>
      </c>
      <c r="D23" s="8">
        <v>95</v>
      </c>
      <c r="E23" s="12">
        <f t="shared" si="0"/>
        <v>3.9885006657196844</v>
      </c>
      <c r="F23" s="14">
        <f>D23-C23</f>
        <v>50</v>
      </c>
      <c r="G23" s="5" t="s">
        <v>12</v>
      </c>
      <c r="H23" s="4">
        <v>20</v>
      </c>
      <c r="I23" s="15">
        <v>37</v>
      </c>
      <c r="J23" s="17">
        <f>IF(F23&lt;=I23,F23,IF(F23&gt;I23,I23))</f>
        <v>37</v>
      </c>
      <c r="K23" s="18">
        <f>POWER(10,(J23+47-(20*LOG(250)))/20)/H23</f>
        <v>3.1697863849222276</v>
      </c>
    </row>
    <row r="24" spans="1:11" ht="12.75">
      <c r="A24" s="4"/>
      <c r="B24" s="5" t="s">
        <v>130</v>
      </c>
      <c r="C24" s="10">
        <v>45</v>
      </c>
      <c r="D24" s="8">
        <v>95</v>
      </c>
      <c r="E24" s="12">
        <f t="shared" si="0"/>
        <v>3.9885006657196844</v>
      </c>
      <c r="F24" s="14">
        <f>D24-C24</f>
        <v>50</v>
      </c>
      <c r="G24" s="5" t="s">
        <v>12</v>
      </c>
      <c r="H24" s="4">
        <v>20</v>
      </c>
      <c r="I24" s="15">
        <v>37</v>
      </c>
      <c r="J24" s="17">
        <f>IF(F24&lt;=I24,F24,IF(F24&gt;I24,I24))</f>
        <v>37</v>
      </c>
      <c r="K24" s="18">
        <f>POWER(10,(J24+47-(20*LOG(250)))/20)/H24</f>
        <v>3.1697863849222276</v>
      </c>
    </row>
    <row r="25" spans="1:11" ht="12.75">
      <c r="A25" s="4"/>
      <c r="B25" s="5" t="s">
        <v>131</v>
      </c>
      <c r="C25" s="10">
        <v>35</v>
      </c>
      <c r="D25" s="8">
        <v>95</v>
      </c>
      <c r="E25" s="12">
        <f t="shared" si="0"/>
        <v>3.9885006657196844</v>
      </c>
      <c r="F25" s="14">
        <f>D25-C25</f>
        <v>60</v>
      </c>
      <c r="G25" s="5" t="s">
        <v>12</v>
      </c>
      <c r="H25" s="4">
        <v>20</v>
      </c>
      <c r="I25" s="15">
        <v>37</v>
      </c>
      <c r="J25" s="17">
        <f>IF(F25&lt;=I25,F25,IF(F25&gt;I25,I25))</f>
        <v>37</v>
      </c>
      <c r="K25" s="18">
        <f>POWER(10,(J25+47-(20*LOG(250)))/20)/H25</f>
        <v>3.1697863849222276</v>
      </c>
    </row>
    <row r="26" spans="1:11" ht="12.75">
      <c r="A26" s="4"/>
      <c r="B26" s="5" t="s">
        <v>132</v>
      </c>
      <c r="C26" s="10">
        <v>45</v>
      </c>
      <c r="D26" s="8">
        <v>95</v>
      </c>
      <c r="E26" s="12">
        <f t="shared" si="0"/>
        <v>3.9885006657196844</v>
      </c>
      <c r="F26" s="14">
        <f>D26-C26</f>
        <v>50</v>
      </c>
      <c r="G26" s="5" t="s">
        <v>12</v>
      </c>
      <c r="H26" s="4">
        <v>20</v>
      </c>
      <c r="I26" s="15">
        <v>37</v>
      </c>
      <c r="J26" s="17">
        <f>IF(F26&lt;=I26,F26,IF(F26&gt;I26,I26))</f>
        <v>37</v>
      </c>
      <c r="K26" s="18">
        <f>POWER(10,(J26+47-(20*LOG(250)))/20)/H26</f>
        <v>3.1697863849222276</v>
      </c>
    </row>
    <row r="27" spans="1:11" ht="12.75">
      <c r="A27" s="4">
        <v>15</v>
      </c>
      <c r="B27" s="6" t="s">
        <v>32</v>
      </c>
      <c r="C27" s="10">
        <v>35</v>
      </c>
      <c r="D27" s="8">
        <v>95</v>
      </c>
      <c r="E27" s="12">
        <f t="shared" si="0"/>
        <v>3.9885006657196844</v>
      </c>
      <c r="F27" s="14">
        <f t="shared" si="1"/>
        <v>60</v>
      </c>
      <c r="G27" s="5" t="s">
        <v>12</v>
      </c>
      <c r="H27" s="4">
        <v>20</v>
      </c>
      <c r="I27" s="15">
        <v>37</v>
      </c>
      <c r="J27" s="17">
        <f t="shared" si="2"/>
        <v>37</v>
      </c>
      <c r="K27" s="18">
        <f t="shared" si="3"/>
        <v>3.1697863849222276</v>
      </c>
    </row>
    <row r="28" spans="1:11" ht="12.75">
      <c r="A28" s="4">
        <v>16</v>
      </c>
      <c r="B28" s="6" t="s">
        <v>33</v>
      </c>
      <c r="C28" s="10">
        <v>40</v>
      </c>
      <c r="D28" s="8">
        <v>95</v>
      </c>
      <c r="E28" s="12">
        <f t="shared" si="0"/>
        <v>3.9885006657196844</v>
      </c>
      <c r="F28" s="14">
        <f t="shared" si="1"/>
        <v>55</v>
      </c>
      <c r="G28" s="5" t="s">
        <v>12</v>
      </c>
      <c r="H28" s="4">
        <v>20</v>
      </c>
      <c r="I28" s="15">
        <v>37</v>
      </c>
      <c r="J28" s="17">
        <f t="shared" si="2"/>
        <v>37</v>
      </c>
      <c r="K28" s="18">
        <f t="shared" si="3"/>
        <v>3.1697863849222276</v>
      </c>
    </row>
    <row r="29" spans="1:11" ht="12.75">
      <c r="A29" s="4">
        <v>17</v>
      </c>
      <c r="B29" s="6" t="s">
        <v>34</v>
      </c>
      <c r="C29" s="10">
        <v>50</v>
      </c>
      <c r="D29" s="8">
        <v>95</v>
      </c>
      <c r="E29" s="12">
        <f t="shared" si="0"/>
        <v>3.9885006657196844</v>
      </c>
      <c r="F29" s="14">
        <f t="shared" si="1"/>
        <v>45</v>
      </c>
      <c r="G29" s="5" t="s">
        <v>12</v>
      </c>
      <c r="H29" s="4">
        <v>20</v>
      </c>
      <c r="I29" s="15">
        <v>37</v>
      </c>
      <c r="J29" s="17">
        <f t="shared" si="2"/>
        <v>37</v>
      </c>
      <c r="K29" s="18">
        <f t="shared" si="3"/>
        <v>3.1697863849222276</v>
      </c>
    </row>
    <row r="30" spans="1:11" ht="25.5">
      <c r="A30" s="4">
        <v>18</v>
      </c>
      <c r="B30" s="6" t="s">
        <v>29</v>
      </c>
      <c r="C30" s="10">
        <v>55</v>
      </c>
      <c r="D30" s="8">
        <v>95</v>
      </c>
      <c r="E30" s="12">
        <f t="shared" si="0"/>
        <v>3.9885006657196844</v>
      </c>
      <c r="F30" s="14">
        <f t="shared" si="1"/>
        <v>40</v>
      </c>
      <c r="G30" s="5" t="s">
        <v>12</v>
      </c>
      <c r="H30" s="4">
        <v>20</v>
      </c>
      <c r="I30" s="15">
        <v>37</v>
      </c>
      <c r="J30" s="17">
        <f t="shared" si="2"/>
        <v>37</v>
      </c>
      <c r="K30" s="18">
        <f t="shared" si="3"/>
        <v>3.1697863849222276</v>
      </c>
    </row>
    <row r="31" spans="1:11" ht="12.75">
      <c r="A31" s="4">
        <v>19</v>
      </c>
      <c r="B31" s="5" t="s">
        <v>35</v>
      </c>
      <c r="C31" s="10">
        <v>60</v>
      </c>
      <c r="D31" s="8">
        <v>95</v>
      </c>
      <c r="E31" s="12">
        <f t="shared" si="0"/>
        <v>3.9885006657196844</v>
      </c>
      <c r="F31" s="14">
        <f t="shared" si="1"/>
        <v>35</v>
      </c>
      <c r="G31" s="5" t="s">
        <v>12</v>
      </c>
      <c r="H31" s="4">
        <v>20</v>
      </c>
      <c r="I31" s="15">
        <v>37</v>
      </c>
      <c r="J31" s="17">
        <f t="shared" si="2"/>
        <v>35</v>
      </c>
      <c r="K31" s="18">
        <f t="shared" si="3"/>
        <v>2.5178508235883363</v>
      </c>
    </row>
    <row r="32" spans="1:11" ht="12.75">
      <c r="A32" s="4">
        <v>20</v>
      </c>
      <c r="B32" s="5" t="s">
        <v>36</v>
      </c>
      <c r="C32" s="10">
        <v>75</v>
      </c>
      <c r="D32" s="8">
        <v>95</v>
      </c>
      <c r="E32" s="12">
        <f t="shared" si="0"/>
        <v>3.9885006657196844</v>
      </c>
      <c r="F32" s="14">
        <f t="shared" si="1"/>
        <v>20</v>
      </c>
      <c r="G32" s="5" t="s">
        <v>12</v>
      </c>
      <c r="H32" s="4">
        <v>20</v>
      </c>
      <c r="I32" s="15">
        <v>37</v>
      </c>
      <c r="J32" s="17">
        <f t="shared" si="2"/>
        <v>20</v>
      </c>
      <c r="K32" s="18">
        <f t="shared" si="3"/>
        <v>0.44774422771366806</v>
      </c>
    </row>
    <row r="33" spans="1:11" ht="12.75">
      <c r="A33" s="4">
        <v>21</v>
      </c>
      <c r="B33" s="5" t="s">
        <v>37</v>
      </c>
      <c r="C33" s="10">
        <v>80</v>
      </c>
      <c r="D33" s="8">
        <v>95</v>
      </c>
      <c r="E33" s="12">
        <f t="shared" si="0"/>
        <v>3.9885006657196844</v>
      </c>
      <c r="F33" s="14">
        <f t="shared" si="1"/>
        <v>15</v>
      </c>
      <c r="G33" s="5" t="s">
        <v>12</v>
      </c>
      <c r="H33" s="4">
        <v>20</v>
      </c>
      <c r="I33" s="15">
        <v>37</v>
      </c>
      <c r="J33" s="17">
        <f t="shared" si="2"/>
        <v>15</v>
      </c>
      <c r="K33" s="18">
        <f t="shared" si="3"/>
        <v>0.25178508235883357</v>
      </c>
    </row>
    <row r="34" spans="1:11" ht="38.25">
      <c r="A34" s="4">
        <v>22</v>
      </c>
      <c r="B34" s="6" t="s">
        <v>28</v>
      </c>
      <c r="C34" s="10">
        <v>90</v>
      </c>
      <c r="D34" s="8">
        <v>95</v>
      </c>
      <c r="E34" s="12">
        <f t="shared" si="0"/>
        <v>3.9885006657196844</v>
      </c>
      <c r="F34" s="14">
        <f t="shared" si="1"/>
        <v>5</v>
      </c>
      <c r="G34" s="5" t="s">
        <v>12</v>
      </c>
      <c r="H34" s="4">
        <v>20</v>
      </c>
      <c r="I34" s="15">
        <v>37</v>
      </c>
      <c r="J34" s="17">
        <f t="shared" si="2"/>
        <v>5</v>
      </c>
      <c r="K34" s="18">
        <f t="shared" si="3"/>
        <v>0.07962143411069947</v>
      </c>
    </row>
    <row r="35" spans="1:11" ht="12.75">
      <c r="A35" s="1"/>
      <c r="B35" s="1"/>
      <c r="C35" s="2"/>
      <c r="D35" s="2"/>
      <c r="E35" s="3"/>
      <c r="F35" s="2"/>
      <c r="G35" s="2"/>
      <c r="H35" s="2"/>
      <c r="I35" s="2"/>
      <c r="J35" s="2"/>
      <c r="K35" s="2"/>
    </row>
    <row r="36" spans="1:11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1"/>
      <c r="B37" s="25" t="s">
        <v>38</v>
      </c>
      <c r="C37" s="25"/>
      <c r="D37" s="25"/>
      <c r="E37" s="25"/>
      <c r="F37" s="26"/>
      <c r="G37" s="27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8" t="s">
        <v>52</v>
      </c>
      <c r="B39" s="38" t="s">
        <v>53</v>
      </c>
      <c r="C39" s="38"/>
      <c r="D39" s="38"/>
      <c r="E39" s="38"/>
      <c r="F39" s="35"/>
      <c r="G39" s="19">
        <v>2</v>
      </c>
      <c r="H39" s="19" t="s">
        <v>104</v>
      </c>
      <c r="I39" s="19"/>
      <c r="J39" s="19"/>
      <c r="K39" s="19"/>
    </row>
    <row r="40" spans="2:11" ht="12.75">
      <c r="B40" s="22"/>
      <c r="G40" s="19"/>
      <c r="H40" s="19" t="s">
        <v>105</v>
      </c>
      <c r="I40" s="19"/>
      <c r="J40" s="39"/>
      <c r="K40" s="39"/>
    </row>
    <row r="41" spans="1:16" ht="42.75" customHeight="1">
      <c r="A41" s="19" t="s">
        <v>1</v>
      </c>
      <c r="B41" s="20" t="s">
        <v>39</v>
      </c>
      <c r="C41" s="6" t="s">
        <v>139</v>
      </c>
      <c r="D41" s="13" t="s">
        <v>40</v>
      </c>
      <c r="G41" s="40" t="s">
        <v>1</v>
      </c>
      <c r="H41" s="61" t="s">
        <v>106</v>
      </c>
      <c r="I41" s="62"/>
      <c r="J41" s="60" t="s">
        <v>107</v>
      </c>
      <c r="K41" s="60"/>
      <c r="M41" s="2"/>
      <c r="N41" s="43"/>
      <c r="O41" s="43"/>
      <c r="P41" s="2"/>
    </row>
    <row r="42" spans="1:16" ht="12.75">
      <c r="A42" s="4">
        <v>1</v>
      </c>
      <c r="B42" s="20" t="s">
        <v>41</v>
      </c>
      <c r="C42" s="8">
        <v>100</v>
      </c>
      <c r="D42" s="21">
        <f>10*LOG(((C42*746*5/10000000)*1000000000000))</f>
        <v>105.71708831808687</v>
      </c>
      <c r="G42" s="4">
        <v>1</v>
      </c>
      <c r="H42" s="52" t="s">
        <v>108</v>
      </c>
      <c r="I42" s="52"/>
      <c r="J42" s="58">
        <v>0.0001</v>
      </c>
      <c r="K42" s="59"/>
      <c r="M42" s="2"/>
      <c r="N42" s="43"/>
      <c r="O42" s="43"/>
      <c r="P42" s="2"/>
    </row>
    <row r="43" spans="1:16" ht="12.75">
      <c r="A43" s="4">
        <v>2</v>
      </c>
      <c r="B43" s="20" t="s">
        <v>42</v>
      </c>
      <c r="C43" s="8">
        <v>300</v>
      </c>
      <c r="D43" s="21">
        <f>10*LOG(((C43*746*5/10000000)*1000000000000))</f>
        <v>110.48830086528349</v>
      </c>
      <c r="G43" s="4">
        <v>2</v>
      </c>
      <c r="H43" s="52" t="s">
        <v>109</v>
      </c>
      <c r="I43" s="52"/>
      <c r="J43" s="58">
        <v>0.002</v>
      </c>
      <c r="K43" s="59"/>
      <c r="M43" s="2"/>
      <c r="N43" s="43"/>
      <c r="O43" s="43"/>
      <c r="P43" s="2"/>
    </row>
    <row r="44" spans="1:16" ht="12.75">
      <c r="A44" s="4">
        <v>3</v>
      </c>
      <c r="B44" s="20" t="s">
        <v>43</v>
      </c>
      <c r="C44" s="8">
        <v>60</v>
      </c>
      <c r="D44" s="21">
        <f>10*LOG(((C44*746*5/10000000)*1000000000000))</f>
        <v>103.4986008219233</v>
      </c>
      <c r="G44" s="4">
        <v>3</v>
      </c>
      <c r="H44" s="52" t="s">
        <v>110</v>
      </c>
      <c r="I44" s="52"/>
      <c r="J44" s="58" t="s">
        <v>116</v>
      </c>
      <c r="K44" s="59"/>
      <c r="M44" s="2"/>
      <c r="N44" s="43"/>
      <c r="O44" s="43"/>
      <c r="P44" s="2"/>
    </row>
    <row r="45" spans="1:16" ht="12.75">
      <c r="A45" s="4">
        <v>4</v>
      </c>
      <c r="B45" s="20" t="s">
        <v>44</v>
      </c>
      <c r="C45" s="8">
        <v>100</v>
      </c>
      <c r="D45" s="21">
        <f>10*LOG(((C45*746*5/10000000)*1000000000000))</f>
        <v>105.71708831808687</v>
      </c>
      <c r="G45" s="4">
        <v>4</v>
      </c>
      <c r="H45" s="52" t="s">
        <v>111</v>
      </c>
      <c r="I45" s="52"/>
      <c r="J45" s="58" t="s">
        <v>117</v>
      </c>
      <c r="K45" s="59"/>
      <c r="M45" s="2"/>
      <c r="N45" s="43"/>
      <c r="O45" s="43"/>
      <c r="P45" s="2"/>
    </row>
    <row r="46" spans="1:16" ht="12.75">
      <c r="A46" s="4">
        <v>5</v>
      </c>
      <c r="B46" s="20" t="s">
        <v>45</v>
      </c>
      <c r="C46" s="8">
        <v>35</v>
      </c>
      <c r="D46" s="21">
        <f>10*LOG(((C46*746*1/10000000)*1000000000000))</f>
        <v>94.16806871822943</v>
      </c>
      <c r="G46" s="4">
        <v>5</v>
      </c>
      <c r="H46" s="52" t="s">
        <v>112</v>
      </c>
      <c r="I46" s="52"/>
      <c r="J46" s="58" t="s">
        <v>118</v>
      </c>
      <c r="K46" s="59"/>
      <c r="M46" s="2"/>
      <c r="N46" s="43"/>
      <c r="O46" s="43"/>
      <c r="P46" s="2"/>
    </row>
    <row r="47" spans="1:16" ht="12.75">
      <c r="A47" s="4">
        <v>6</v>
      </c>
      <c r="B47" s="20" t="s">
        <v>46</v>
      </c>
      <c r="C47" s="8">
        <v>40</v>
      </c>
      <c r="D47" s="21">
        <f>10*LOG(((C47*746*1.4/100000)*1000000000000))</f>
        <v>116.20926854478869</v>
      </c>
      <c r="G47" s="4">
        <v>6</v>
      </c>
      <c r="H47" s="52" t="s">
        <v>113</v>
      </c>
      <c r="I47" s="52"/>
      <c r="J47" s="58" t="s">
        <v>119</v>
      </c>
      <c r="K47" s="59"/>
      <c r="M47" s="2"/>
      <c r="N47" s="43"/>
      <c r="O47" s="43"/>
      <c r="P47" s="2"/>
    </row>
    <row r="48" spans="1:16" ht="12.75">
      <c r="A48" s="4">
        <v>7</v>
      </c>
      <c r="B48" s="20" t="s">
        <v>47</v>
      </c>
      <c r="C48" s="8">
        <v>50</v>
      </c>
      <c r="D48" s="21">
        <f>10*LOG(((C48*746*4.4/1000000)*1000000000000))</f>
        <v>112.15161508294875</v>
      </c>
      <c r="G48" s="4">
        <v>7</v>
      </c>
      <c r="H48" s="52" t="s">
        <v>114</v>
      </c>
      <c r="I48" s="52"/>
      <c r="J48" s="58" t="s">
        <v>120</v>
      </c>
      <c r="K48" s="59"/>
      <c r="M48" s="2"/>
      <c r="N48" s="43"/>
      <c r="O48" s="43"/>
      <c r="P48" s="2"/>
    </row>
    <row r="49" spans="1:16" ht="12.75">
      <c r="A49" s="4">
        <v>8</v>
      </c>
      <c r="B49" s="20" t="s">
        <v>48</v>
      </c>
      <c r="C49" s="8">
        <v>500</v>
      </c>
      <c r="D49" s="21">
        <f>10*LOG(((C49*746*5/1000000)*1000000000000))</f>
        <v>122.70678836144705</v>
      </c>
      <c r="G49" s="4">
        <v>8</v>
      </c>
      <c r="H49" s="52" t="s">
        <v>115</v>
      </c>
      <c r="I49" s="52"/>
      <c r="J49" s="58" t="s">
        <v>121</v>
      </c>
      <c r="K49" s="59"/>
      <c r="M49" s="2"/>
      <c r="N49" s="43"/>
      <c r="O49" s="43"/>
      <c r="P49" s="2"/>
    </row>
    <row r="50" spans="1:16" ht="12.75">
      <c r="A50" s="1"/>
      <c r="B50" s="1"/>
      <c r="C50" s="2"/>
      <c r="D50" s="3"/>
      <c r="E50" s="1"/>
      <c r="G50" s="4">
        <v>9</v>
      </c>
      <c r="H50" s="52" t="s">
        <v>99</v>
      </c>
      <c r="I50" s="52"/>
      <c r="J50" s="58">
        <v>0.005</v>
      </c>
      <c r="K50" s="59"/>
      <c r="M50" s="2"/>
      <c r="N50" s="43"/>
      <c r="O50" s="43"/>
      <c r="P50" s="2"/>
    </row>
    <row r="51" spans="1:16" ht="12.75">
      <c r="A51" s="1"/>
      <c r="B51" s="1"/>
      <c r="C51" s="1"/>
      <c r="D51" s="1"/>
      <c r="E51" s="1"/>
      <c r="G51" s="4">
        <v>10</v>
      </c>
      <c r="H51" s="52" t="s">
        <v>102</v>
      </c>
      <c r="I51" s="52"/>
      <c r="J51" s="58" t="s">
        <v>122</v>
      </c>
      <c r="K51" s="59"/>
      <c r="M51" s="2"/>
      <c r="N51" s="43"/>
      <c r="O51" s="43"/>
      <c r="P51" s="2"/>
    </row>
    <row r="52" spans="1:11" ht="25.5">
      <c r="A52" s="19"/>
      <c r="B52" s="20"/>
      <c r="C52" s="7" t="s">
        <v>141</v>
      </c>
      <c r="D52" s="6" t="s">
        <v>140</v>
      </c>
      <c r="E52" s="13" t="s">
        <v>50</v>
      </c>
      <c r="H52" s="1"/>
      <c r="I52" s="43"/>
      <c r="J52" s="43"/>
      <c r="K52" s="1"/>
    </row>
    <row r="53" spans="1:11" ht="12.75">
      <c r="A53" s="19" t="s">
        <v>54</v>
      </c>
      <c r="B53" s="20" t="s">
        <v>49</v>
      </c>
      <c r="C53" s="8">
        <v>20000</v>
      </c>
      <c r="D53" s="8">
        <v>4</v>
      </c>
      <c r="E53" s="21">
        <f>10*LOG(C53)+20*LOG(D53)+75</f>
        <v>130.05149978319906</v>
      </c>
      <c r="H53" s="1"/>
      <c r="I53" s="43"/>
      <c r="J53" s="43"/>
      <c r="K53" s="1"/>
    </row>
    <row r="54" spans="1:13" ht="12.75">
      <c r="A54" s="1"/>
      <c r="B54" s="1"/>
      <c r="C54" s="2"/>
      <c r="D54" s="2"/>
      <c r="E54" s="3"/>
      <c r="H54" s="1"/>
      <c r="I54" s="43"/>
      <c r="J54" s="43"/>
      <c r="K54" s="1"/>
      <c r="M54" s="42"/>
    </row>
    <row r="55" spans="1:5" ht="12.75">
      <c r="A55" s="1"/>
      <c r="B55" s="1"/>
      <c r="C55" s="2"/>
      <c r="D55" s="2"/>
      <c r="E55" s="3"/>
    </row>
    <row r="56" spans="1:5" ht="51">
      <c r="A56" s="19"/>
      <c r="B56" s="20"/>
      <c r="C56" s="7" t="s">
        <v>142</v>
      </c>
      <c r="D56" s="13" t="s">
        <v>40</v>
      </c>
      <c r="E56" s="1"/>
    </row>
    <row r="57" spans="1:5" ht="12.75">
      <c r="A57" s="19" t="s">
        <v>55</v>
      </c>
      <c r="B57" s="20" t="s">
        <v>51</v>
      </c>
      <c r="C57" s="8">
        <v>50</v>
      </c>
      <c r="D57" s="23">
        <f>10*LOG(C57)+100</f>
        <v>116.98970004336019</v>
      </c>
      <c r="E57" s="1"/>
    </row>
    <row r="58" spans="1:5" ht="12.75">
      <c r="A58" s="22"/>
      <c r="B58" s="22"/>
      <c r="C58" s="32"/>
      <c r="D58" s="33"/>
      <c r="E58" s="22"/>
    </row>
    <row r="59" spans="1:5" ht="12.75">
      <c r="A59" s="22"/>
      <c r="B59" s="22"/>
      <c r="C59" s="32"/>
      <c r="D59" s="33"/>
      <c r="E59" s="22"/>
    </row>
    <row r="60" spans="1:5" ht="12.75">
      <c r="A60" s="22"/>
      <c r="B60" s="22"/>
      <c r="C60" s="32"/>
      <c r="D60" s="33"/>
      <c r="E60" s="22"/>
    </row>
    <row r="61" spans="1:5" ht="12.75">
      <c r="A61" s="22"/>
      <c r="B61" s="22"/>
      <c r="C61" s="32"/>
      <c r="D61" s="33"/>
      <c r="E61" s="22"/>
    </row>
    <row r="62" spans="1:5" ht="12.75">
      <c r="A62" s="22"/>
      <c r="B62" s="22"/>
      <c r="C62" s="32"/>
      <c r="D62" s="33"/>
      <c r="E62" s="22"/>
    </row>
    <row r="63" spans="1:5" ht="12.75">
      <c r="A63" s="22"/>
      <c r="B63" s="22"/>
      <c r="C63" s="32"/>
      <c r="D63" s="33"/>
      <c r="E63" s="22"/>
    </row>
    <row r="64" spans="1:5" ht="12.75">
      <c r="A64" s="22"/>
      <c r="B64" s="22"/>
      <c r="C64" s="32"/>
      <c r="D64" s="33"/>
      <c r="E64" s="22"/>
    </row>
    <row r="65" spans="1:4" ht="12.75">
      <c r="A65" s="1"/>
      <c r="B65" s="1"/>
      <c r="C65" s="1"/>
      <c r="D65" s="1"/>
    </row>
    <row r="66" spans="1:12" ht="15.75">
      <c r="A66" s="30" t="s">
        <v>56</v>
      </c>
      <c r="B66" s="34" t="s">
        <v>82</v>
      </c>
      <c r="C66" s="34"/>
      <c r="D66" s="34"/>
      <c r="E66" s="35"/>
      <c r="F66" s="36" t="s">
        <v>83</v>
      </c>
      <c r="G66" s="44" t="s">
        <v>123</v>
      </c>
      <c r="H66" s="45"/>
      <c r="I66" s="45"/>
      <c r="J66" s="45"/>
      <c r="K66" s="45"/>
      <c r="L66" s="22"/>
    </row>
    <row r="67" spans="1:7" ht="15.75">
      <c r="A67" s="24"/>
      <c r="B67" s="24"/>
      <c r="C67" s="24"/>
      <c r="D67" s="24"/>
      <c r="E67" s="24"/>
      <c r="F67" s="1"/>
      <c r="G67" s="1"/>
    </row>
    <row r="68" spans="1:10" ht="12.75">
      <c r="A68" s="1"/>
      <c r="B68" s="1"/>
      <c r="C68" s="47" t="s">
        <v>60</v>
      </c>
      <c r="D68" s="47"/>
      <c r="F68" s="37" t="s">
        <v>1</v>
      </c>
      <c r="G68" s="46" t="s">
        <v>84</v>
      </c>
      <c r="H68" s="46"/>
      <c r="I68" s="46"/>
      <c r="J68" s="14" t="s">
        <v>85</v>
      </c>
    </row>
    <row r="69" spans="1:10" ht="12.75">
      <c r="A69" s="5" t="s">
        <v>1</v>
      </c>
      <c r="B69" s="19" t="s">
        <v>57</v>
      </c>
      <c r="C69" s="27" t="s">
        <v>58</v>
      </c>
      <c r="D69" s="27" t="s">
        <v>59</v>
      </c>
      <c r="F69" s="8">
        <v>1</v>
      </c>
      <c r="G69" s="46" t="s">
        <v>86</v>
      </c>
      <c r="H69" s="46"/>
      <c r="I69" s="46"/>
      <c r="J69" s="14">
        <v>0.29</v>
      </c>
    </row>
    <row r="70" spans="1:10" ht="12.75">
      <c r="A70" s="8">
        <v>1</v>
      </c>
      <c r="B70" s="19" t="s">
        <v>61</v>
      </c>
      <c r="C70" s="27">
        <v>110</v>
      </c>
      <c r="D70" s="27">
        <v>125</v>
      </c>
      <c r="F70" s="8">
        <v>2</v>
      </c>
      <c r="G70" s="46" t="s">
        <v>87</v>
      </c>
      <c r="H70" s="46"/>
      <c r="I70" s="46"/>
      <c r="J70" s="14">
        <v>0.07</v>
      </c>
    </row>
    <row r="71" spans="1:10" ht="12.75">
      <c r="A71" s="8">
        <v>2</v>
      </c>
      <c r="B71" s="19" t="s">
        <v>62</v>
      </c>
      <c r="C71" s="27">
        <v>110</v>
      </c>
      <c r="D71" s="27">
        <v>120</v>
      </c>
      <c r="F71" s="8">
        <v>3</v>
      </c>
      <c r="G71" s="46" t="s">
        <v>88</v>
      </c>
      <c r="H71" s="46"/>
      <c r="I71" s="46"/>
      <c r="J71" s="14">
        <v>0.02</v>
      </c>
    </row>
    <row r="72" spans="1:13" ht="12.75">
      <c r="A72" s="8">
        <v>3</v>
      </c>
      <c r="B72" s="19" t="s">
        <v>63</v>
      </c>
      <c r="C72" s="27">
        <v>115</v>
      </c>
      <c r="D72" s="27">
        <v>130</v>
      </c>
      <c r="F72" s="8">
        <v>4</v>
      </c>
      <c r="G72" s="51" t="s">
        <v>89</v>
      </c>
      <c r="H72" s="46"/>
      <c r="I72" s="46"/>
      <c r="J72" s="14">
        <v>0.03</v>
      </c>
      <c r="M72" t="s">
        <v>124</v>
      </c>
    </row>
    <row r="73" spans="1:10" ht="12.75">
      <c r="A73" s="8">
        <v>4</v>
      </c>
      <c r="B73" s="19" t="s">
        <v>64</v>
      </c>
      <c r="C73" s="27">
        <v>115</v>
      </c>
      <c r="D73" s="27">
        <v>130</v>
      </c>
      <c r="F73" s="8">
        <v>5</v>
      </c>
      <c r="G73" s="51" t="s">
        <v>90</v>
      </c>
      <c r="H73" s="46"/>
      <c r="I73" s="46"/>
      <c r="J73" s="14">
        <v>0.03</v>
      </c>
    </row>
    <row r="74" spans="1:10" ht="12.75">
      <c r="A74" s="8">
        <v>5</v>
      </c>
      <c r="B74" s="19" t="s">
        <v>65</v>
      </c>
      <c r="C74" s="27">
        <v>115</v>
      </c>
      <c r="D74" s="27">
        <v>135</v>
      </c>
      <c r="F74" s="8">
        <v>6</v>
      </c>
      <c r="G74" s="46" t="s">
        <v>91</v>
      </c>
      <c r="H74" s="46"/>
      <c r="I74" s="46"/>
      <c r="J74" s="14">
        <v>0.12</v>
      </c>
    </row>
    <row r="75" spans="1:10" ht="12.75">
      <c r="A75" s="8">
        <v>6</v>
      </c>
      <c r="B75" s="19" t="s">
        <v>66</v>
      </c>
      <c r="C75" s="27">
        <v>110</v>
      </c>
      <c r="D75" s="27">
        <v>120</v>
      </c>
      <c r="F75" s="8">
        <v>7</v>
      </c>
      <c r="G75" s="46" t="s">
        <v>92</v>
      </c>
      <c r="H75" s="46"/>
      <c r="I75" s="46"/>
      <c r="J75" s="14">
        <v>0.03</v>
      </c>
    </row>
    <row r="76" spans="1:10" ht="12.75">
      <c r="A76" s="8">
        <v>7</v>
      </c>
      <c r="B76" s="19" t="s">
        <v>67</v>
      </c>
      <c r="C76" s="27">
        <v>110</v>
      </c>
      <c r="D76" s="27">
        <v>130</v>
      </c>
      <c r="F76" s="8">
        <v>8</v>
      </c>
      <c r="G76" s="46" t="s">
        <v>93</v>
      </c>
      <c r="H76" s="46"/>
      <c r="I76" s="46"/>
      <c r="J76" s="14">
        <v>0.89</v>
      </c>
    </row>
    <row r="77" spans="1:10" ht="12.75">
      <c r="A77" s="8">
        <v>8</v>
      </c>
      <c r="B77" s="19" t="s">
        <v>68</v>
      </c>
      <c r="C77" s="27">
        <v>115</v>
      </c>
      <c r="D77" s="27">
        <v>125</v>
      </c>
      <c r="F77" s="8">
        <v>9</v>
      </c>
      <c r="G77" s="46" t="s">
        <v>94</v>
      </c>
      <c r="H77" s="46"/>
      <c r="I77" s="46"/>
      <c r="J77" s="14">
        <v>0.37</v>
      </c>
    </row>
    <row r="78" spans="1:10" ht="12.75">
      <c r="A78" s="8">
        <v>9</v>
      </c>
      <c r="B78" s="19" t="s">
        <v>69</v>
      </c>
      <c r="C78" s="27">
        <v>105</v>
      </c>
      <c r="D78" s="27">
        <v>120</v>
      </c>
      <c r="F78" s="8">
        <v>10</v>
      </c>
      <c r="G78" s="46" t="s">
        <v>95</v>
      </c>
      <c r="H78" s="46"/>
      <c r="I78" s="46"/>
      <c r="J78" s="14">
        <v>0.69</v>
      </c>
    </row>
    <row r="79" spans="1:10" ht="12.75">
      <c r="A79" s="2"/>
      <c r="B79" s="1"/>
      <c r="C79" s="1"/>
      <c r="D79" s="1"/>
      <c r="F79" s="8">
        <v>11</v>
      </c>
      <c r="G79" s="46" t="s">
        <v>96</v>
      </c>
      <c r="H79" s="46"/>
      <c r="I79" s="46"/>
      <c r="J79" s="14">
        <v>0.09</v>
      </c>
    </row>
    <row r="80" spans="1:10" ht="12.75">
      <c r="A80" s="31" t="s">
        <v>70</v>
      </c>
      <c r="B80" s="48" t="s">
        <v>71</v>
      </c>
      <c r="C80" s="49"/>
      <c r="D80" s="50"/>
      <c r="E80" s="29"/>
      <c r="F80" s="8">
        <v>12</v>
      </c>
      <c r="G80" s="46" t="s">
        <v>97</v>
      </c>
      <c r="H80" s="46"/>
      <c r="I80" s="46"/>
      <c r="J80" s="14">
        <v>0.01</v>
      </c>
    </row>
    <row r="81" spans="1:10" ht="12.75">
      <c r="A81" s="2"/>
      <c r="B81" s="1"/>
      <c r="C81" s="1"/>
      <c r="D81" s="1"/>
      <c r="F81" s="8">
        <v>13</v>
      </c>
      <c r="G81" s="46" t="s">
        <v>98</v>
      </c>
      <c r="H81" s="46"/>
      <c r="I81" s="46"/>
      <c r="J81" s="14">
        <v>0.06</v>
      </c>
    </row>
    <row r="82" spans="1:10" ht="25.5">
      <c r="A82" s="8" t="s">
        <v>1</v>
      </c>
      <c r="B82" s="19" t="s">
        <v>72</v>
      </c>
      <c r="C82" s="13" t="s">
        <v>50</v>
      </c>
      <c r="D82" s="1"/>
      <c r="F82" s="8">
        <v>14</v>
      </c>
      <c r="G82" s="46" t="s">
        <v>99</v>
      </c>
      <c r="H82" s="46"/>
      <c r="I82" s="46"/>
      <c r="J82" s="14">
        <v>0.05</v>
      </c>
    </row>
    <row r="83" spans="1:10" ht="12.75">
      <c r="A83" s="8">
        <v>1</v>
      </c>
      <c r="B83" s="19" t="s">
        <v>73</v>
      </c>
      <c r="C83" s="14">
        <v>30</v>
      </c>
      <c r="D83" s="1"/>
      <c r="F83" s="8">
        <v>15</v>
      </c>
      <c r="G83" s="46" t="s">
        <v>100</v>
      </c>
      <c r="H83" s="46"/>
      <c r="I83" s="46"/>
      <c r="J83" s="14">
        <v>0.04</v>
      </c>
    </row>
    <row r="84" spans="1:10" ht="12.75">
      <c r="A84" s="8">
        <v>2</v>
      </c>
      <c r="B84" s="19" t="s">
        <v>74</v>
      </c>
      <c r="C84" s="14">
        <v>70</v>
      </c>
      <c r="F84" s="8">
        <v>16</v>
      </c>
      <c r="G84" s="46" t="s">
        <v>101</v>
      </c>
      <c r="H84" s="46"/>
      <c r="I84" s="46"/>
      <c r="J84" s="14">
        <v>0.07</v>
      </c>
    </row>
    <row r="85" spans="1:10" ht="12.75">
      <c r="A85" s="8">
        <v>3</v>
      </c>
      <c r="B85" s="19" t="s">
        <v>75</v>
      </c>
      <c r="C85" s="14">
        <v>90</v>
      </c>
      <c r="F85" s="8">
        <v>17</v>
      </c>
      <c r="G85" s="46" t="s">
        <v>102</v>
      </c>
      <c r="H85" s="46"/>
      <c r="I85" s="46"/>
      <c r="J85" s="14">
        <v>0.04</v>
      </c>
    </row>
    <row r="86" spans="1:10" ht="12.75">
      <c r="A86" s="8">
        <v>4</v>
      </c>
      <c r="B86" s="19" t="s">
        <v>76</v>
      </c>
      <c r="C86" s="14">
        <v>110</v>
      </c>
      <c r="F86" s="8">
        <v>18</v>
      </c>
      <c r="G86" s="46" t="s">
        <v>103</v>
      </c>
      <c r="H86" s="46"/>
      <c r="I86" s="46"/>
      <c r="J86" s="14">
        <v>0.02</v>
      </c>
    </row>
    <row r="87" spans="1:10" ht="12.75">
      <c r="A87" s="8">
        <v>5</v>
      </c>
      <c r="B87" s="19" t="s">
        <v>77</v>
      </c>
      <c r="C87" s="14">
        <v>120</v>
      </c>
      <c r="F87" s="8">
        <v>19</v>
      </c>
      <c r="G87" s="46" t="s">
        <v>133</v>
      </c>
      <c r="H87" s="46"/>
      <c r="I87" s="46"/>
      <c r="J87" s="14">
        <v>1</v>
      </c>
    </row>
    <row r="88" spans="1:10" ht="12.75">
      <c r="A88" s="8">
        <v>6</v>
      </c>
      <c r="B88" s="19" t="s">
        <v>78</v>
      </c>
      <c r="C88" s="14">
        <v>130</v>
      </c>
      <c r="F88" s="8">
        <v>20</v>
      </c>
      <c r="G88" s="46" t="s">
        <v>134</v>
      </c>
      <c r="H88" s="46"/>
      <c r="I88" s="46"/>
      <c r="J88" s="14">
        <v>1.07</v>
      </c>
    </row>
    <row r="89" spans="1:10" ht="12.75">
      <c r="A89" s="8">
        <v>7</v>
      </c>
      <c r="B89" s="19" t="s">
        <v>79</v>
      </c>
      <c r="C89" s="14">
        <v>140</v>
      </c>
      <c r="F89" s="8">
        <v>21</v>
      </c>
      <c r="G89" s="46" t="s">
        <v>135</v>
      </c>
      <c r="H89" s="46"/>
      <c r="I89" s="46"/>
      <c r="J89" s="14">
        <v>0.91</v>
      </c>
    </row>
    <row r="90" spans="1:10" ht="12.75">
      <c r="A90" s="8">
        <v>8</v>
      </c>
      <c r="B90" s="19" t="s">
        <v>80</v>
      </c>
      <c r="C90" s="14">
        <v>167</v>
      </c>
      <c r="F90" s="8">
        <v>22</v>
      </c>
      <c r="G90" s="46" t="s">
        <v>136</v>
      </c>
      <c r="H90" s="46"/>
      <c r="I90" s="46"/>
      <c r="J90" s="14">
        <v>0.9</v>
      </c>
    </row>
    <row r="91" spans="1:10" ht="12.75">
      <c r="A91" s="8">
        <v>9</v>
      </c>
      <c r="B91" s="19" t="s">
        <v>81</v>
      </c>
      <c r="C91" s="14">
        <v>197</v>
      </c>
      <c r="F91" s="1"/>
      <c r="G91" s="43"/>
      <c r="H91" s="43"/>
      <c r="I91" s="43"/>
      <c r="J91" s="1"/>
    </row>
    <row r="92" spans="1:10" ht="12.75">
      <c r="A92" s="2"/>
      <c r="B92" s="1"/>
      <c r="C92" s="1"/>
      <c r="F92" s="1"/>
      <c r="G92" s="1"/>
      <c r="H92" s="1"/>
      <c r="I92" s="1"/>
      <c r="J92" s="1"/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</sheetData>
  <mergeCells count="66">
    <mergeCell ref="N41:O41"/>
    <mergeCell ref="H41:I41"/>
    <mergeCell ref="H42:I42"/>
    <mergeCell ref="H43:I43"/>
    <mergeCell ref="N51:O51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I54:J54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H49:I49"/>
    <mergeCell ref="I52:J52"/>
    <mergeCell ref="I53:J53"/>
    <mergeCell ref="J50:K50"/>
    <mergeCell ref="J51:K51"/>
    <mergeCell ref="H50:I50"/>
    <mergeCell ref="H51:I51"/>
    <mergeCell ref="H46:I46"/>
    <mergeCell ref="H47:I47"/>
    <mergeCell ref="H48:I48"/>
    <mergeCell ref="A4:K4"/>
    <mergeCell ref="A3:K3"/>
    <mergeCell ref="H44:I44"/>
    <mergeCell ref="H45:I45"/>
    <mergeCell ref="G5:I5"/>
    <mergeCell ref="C68:D68"/>
    <mergeCell ref="B80:D80"/>
    <mergeCell ref="G68:I68"/>
    <mergeCell ref="G69:I69"/>
    <mergeCell ref="G70:I70"/>
    <mergeCell ref="G71:I71"/>
    <mergeCell ref="G72:I72"/>
    <mergeCell ref="G73:I73"/>
    <mergeCell ref="G74:I74"/>
    <mergeCell ref="G75:I75"/>
    <mergeCell ref="G81:I81"/>
    <mergeCell ref="G82:I82"/>
    <mergeCell ref="G83:I83"/>
    <mergeCell ref="G76:I76"/>
    <mergeCell ref="G77:I77"/>
    <mergeCell ref="G78:I78"/>
    <mergeCell ref="G79:I79"/>
    <mergeCell ref="G91:I91"/>
    <mergeCell ref="G66:K66"/>
    <mergeCell ref="G84:I84"/>
    <mergeCell ref="G85:I85"/>
    <mergeCell ref="G90:I90"/>
    <mergeCell ref="G86:I86"/>
    <mergeCell ref="G87:I87"/>
    <mergeCell ref="G88:I88"/>
    <mergeCell ref="G89:I89"/>
    <mergeCell ref="G80:I8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Saban</cp:lastModifiedBy>
  <cp:lastPrinted>2006-04-21T19:05:18Z</cp:lastPrinted>
  <dcterms:created xsi:type="dcterms:W3CDTF">2006-02-28T20:27:57Z</dcterms:created>
  <dcterms:modified xsi:type="dcterms:W3CDTF">2004-12-02T15:19:06Z</dcterms:modified>
  <cp:category/>
  <cp:version/>
  <cp:contentType/>
  <cp:contentStatus/>
</cp:coreProperties>
</file>