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<sst xmlns="http://schemas.openxmlformats.org/spreadsheetml/2006/main" count="82" uniqueCount="38">
  <si>
    <t>Hidrofor Tank Hacmi (Vt)=</t>
  </si>
  <si>
    <t>m3/h</t>
  </si>
  <si>
    <t>lt</t>
  </si>
  <si>
    <t>*Toplam kat adedi</t>
  </si>
  <si>
    <t>*Daire sayısı</t>
  </si>
  <si>
    <t>*Lavabo sayısı</t>
  </si>
  <si>
    <t>*WC sayısı</t>
  </si>
  <si>
    <t>*Duş Sayısı</t>
  </si>
  <si>
    <t>mm</t>
  </si>
  <si>
    <t>STANDART BORU ÇAPLARI</t>
  </si>
  <si>
    <t>Temiz Su Ana Boru Çapı-DN</t>
  </si>
  <si>
    <t>*Eviye sayısı</t>
  </si>
  <si>
    <t>bar</t>
  </si>
  <si>
    <t>W</t>
  </si>
  <si>
    <t>Watt</t>
  </si>
  <si>
    <t>Ad</t>
  </si>
  <si>
    <t>KONUT</t>
  </si>
  <si>
    <t>İŞYERİ</t>
  </si>
  <si>
    <t>DN(15,20,25,32,40,50,65,80,100,125,150)</t>
  </si>
  <si>
    <t>Hidrofor Alt Basıncı (Pa)=</t>
  </si>
  <si>
    <t>Hidrofor Üst Basıncı (Pü)=</t>
  </si>
  <si>
    <t>Pompa Motor Gücü(Pm)=</t>
  </si>
  <si>
    <t>5-b-</t>
  </si>
  <si>
    <t>Bina Su
Deposu
Hacmi-m3</t>
  </si>
  <si>
    <t>Daire Sayısı</t>
  </si>
  <si>
    <t xml:space="preserve">Kişi Sayısı
</t>
  </si>
  <si>
    <t>Kiş Başı 
Su Debisi
lt/gün-kişi</t>
  </si>
  <si>
    <t>Depolama
Gün Adedi</t>
  </si>
  <si>
    <t>KONUT-BİNA SU DEPOSU  HESABI</t>
  </si>
  <si>
    <t>İŞYERİ-BİNA SU DEPOSU  HESABI</t>
  </si>
  <si>
    <t>Hidrofor Pompa Debisi (Qmax)=</t>
  </si>
  <si>
    <t>Önerilen Emniyetli Temiz Su
Ana Boru Çapı-DN</t>
  </si>
  <si>
    <t>Not:* ,açık sarı renkler giriş değeri,gül rengi çıkış değerleridir.</t>
  </si>
  <si>
    <t>SEÇİLEN HİDROFOR (2)</t>
  </si>
  <si>
    <t>İşyeri-Hafif İmalat
Faydalı Alan-m2</t>
  </si>
  <si>
    <t>HİDROFOR HESABI-2</t>
  </si>
  <si>
    <t xml:space="preserve">HİDROFOR SEÇİMİ </t>
  </si>
  <si>
    <t xml:space="preserve">HİDROFOR HESABI-1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</si>
</sst>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6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" fontId="5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7" borderId="11" xfId="0" applyFont="1" applyFill="1" applyBorder="1" applyAlignment="1">
      <alignment/>
    </xf>
    <xf numFmtId="1" fontId="5" fillId="37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9" borderId="12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wrapText="1"/>
    </xf>
    <xf numFmtId="0" fontId="0" fillId="39" borderId="11" xfId="0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9" fillId="39" borderId="13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8">
      <selection activeCell="I9" sqref="I9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2.00390625" style="0" customWidth="1"/>
    <col min="4" max="4" width="17.00390625" style="0" customWidth="1"/>
    <col min="5" max="5" width="11.75390625" style="0" customWidth="1"/>
    <col min="6" max="6" width="11.125" style="0" customWidth="1"/>
  </cols>
  <sheetData>
    <row r="1" spans="1:8" ht="12.75">
      <c r="A1" s="2"/>
      <c r="B1" s="2"/>
      <c r="C1" s="1"/>
      <c r="D1" s="1"/>
      <c r="E1" s="1"/>
      <c r="F1" s="1"/>
      <c r="G1" s="2"/>
      <c r="H1" s="2"/>
    </row>
    <row r="2" spans="2:8" ht="20.25">
      <c r="B2" s="31" t="s">
        <v>37</v>
      </c>
      <c r="C2" s="32"/>
      <c r="D2" s="32"/>
      <c r="E2" s="2"/>
      <c r="F2" s="2"/>
      <c r="G2" s="2"/>
      <c r="H2" s="2"/>
    </row>
    <row r="3" spans="2:8" ht="18">
      <c r="B3" s="36" t="s">
        <v>16</v>
      </c>
      <c r="C3" s="37"/>
      <c r="D3" s="37"/>
      <c r="E3" s="2"/>
      <c r="F3" s="2"/>
      <c r="G3" s="2"/>
      <c r="H3" s="2"/>
    </row>
    <row r="4" spans="2:8" ht="15.75">
      <c r="B4" s="38" t="s">
        <v>36</v>
      </c>
      <c r="C4" s="39"/>
      <c r="D4" s="40"/>
      <c r="E4" s="2"/>
      <c r="F4" s="2"/>
      <c r="G4" s="2"/>
      <c r="H4" s="2"/>
    </row>
    <row r="5" spans="2:8" ht="18" customHeight="1">
      <c r="B5" s="3" t="s">
        <v>3</v>
      </c>
      <c r="C5" s="6">
        <v>5</v>
      </c>
      <c r="D5" s="11"/>
      <c r="E5" s="2"/>
      <c r="F5" s="2"/>
      <c r="G5" s="2"/>
      <c r="H5" s="2"/>
    </row>
    <row r="6" spans="2:8" ht="18">
      <c r="B6" s="3" t="s">
        <v>4</v>
      </c>
      <c r="C6" s="6">
        <v>10</v>
      </c>
      <c r="D6" s="11"/>
      <c r="E6" s="2"/>
      <c r="F6" s="2"/>
      <c r="G6" s="2"/>
      <c r="H6" s="2"/>
    </row>
    <row r="7" spans="2:8" ht="18">
      <c r="B7" s="4" t="s">
        <v>20</v>
      </c>
      <c r="C7" s="12">
        <f>(C8*10+18)/10</f>
        <v>5.379140946196957</v>
      </c>
      <c r="D7" s="14" t="s">
        <v>12</v>
      </c>
      <c r="E7" s="2"/>
      <c r="F7" s="2"/>
      <c r="G7" s="2"/>
      <c r="H7" s="2"/>
    </row>
    <row r="8" spans="2:8" ht="18">
      <c r="B8" s="4" t="s">
        <v>19</v>
      </c>
      <c r="C8" s="12">
        <f>((C5*3+5+15)+((6*POWER(C9,2)/POWER((C12/10),5))*3*C5))/10</f>
        <v>3.5791409461969566</v>
      </c>
      <c r="D8" s="14" t="s">
        <v>12</v>
      </c>
      <c r="E8" s="2"/>
      <c r="F8" s="2"/>
      <c r="G8" s="2"/>
      <c r="H8" s="2"/>
    </row>
    <row r="9" spans="2:8" ht="18">
      <c r="B9" s="4" t="s">
        <v>30</v>
      </c>
      <c r="C9" s="12">
        <f>(C6*4*150*(0.83/POWER(C6,0.22)))/1000</f>
        <v>3.0007467386503013</v>
      </c>
      <c r="D9" s="14" t="s">
        <v>1</v>
      </c>
      <c r="E9" s="2"/>
      <c r="F9" s="2"/>
      <c r="G9" s="2"/>
      <c r="H9" s="2"/>
    </row>
    <row r="10" spans="2:8" ht="18">
      <c r="B10" s="4" t="s">
        <v>21</v>
      </c>
      <c r="C10" s="13">
        <f>6*C7*10*C9</f>
        <v>968.486379062449</v>
      </c>
      <c r="D10" s="14" t="s">
        <v>13</v>
      </c>
      <c r="E10" s="2"/>
      <c r="F10" s="2"/>
      <c r="G10" s="2"/>
      <c r="H10" s="2"/>
    </row>
    <row r="11" spans="2:8" ht="18">
      <c r="B11" s="4" t="s">
        <v>0</v>
      </c>
      <c r="C11" s="13">
        <f>0.33*C9*1000*((C8+1)/((C7-C8)*25))</f>
        <v>100.76617657421751</v>
      </c>
      <c r="D11" s="14" t="s">
        <v>2</v>
      </c>
      <c r="E11" s="9"/>
      <c r="F11" s="9"/>
      <c r="G11" s="9"/>
      <c r="H11" s="10"/>
    </row>
    <row r="12" spans="2:8" ht="18">
      <c r="B12" s="27" t="s">
        <v>10</v>
      </c>
      <c r="C12" s="28">
        <v>40</v>
      </c>
      <c r="D12" s="27" t="s">
        <v>8</v>
      </c>
      <c r="E12" s="9"/>
      <c r="F12" s="9"/>
      <c r="G12" s="9"/>
      <c r="H12" s="9"/>
    </row>
    <row r="13" spans="2:8" ht="26.25">
      <c r="B13" s="26" t="s">
        <v>31</v>
      </c>
      <c r="C13" s="13">
        <f>25*POWER(C9,0.4)</f>
        <v>38.800001803040765</v>
      </c>
      <c r="D13" s="25" t="s">
        <v>8</v>
      </c>
      <c r="E13" s="9"/>
      <c r="F13" s="9"/>
      <c r="G13" s="9"/>
      <c r="H13" s="9"/>
    </row>
    <row r="14" spans="2:8" ht="15.75">
      <c r="B14" s="38" t="s">
        <v>33</v>
      </c>
      <c r="C14" s="39"/>
      <c r="D14" s="40"/>
      <c r="E14" s="9"/>
      <c r="F14" s="9"/>
      <c r="G14" s="9"/>
      <c r="H14" s="9"/>
    </row>
    <row r="15" spans="2:8" ht="18">
      <c r="B15" s="5" t="s">
        <v>20</v>
      </c>
      <c r="C15" s="15">
        <v>6</v>
      </c>
      <c r="D15" s="8" t="s">
        <v>12</v>
      </c>
      <c r="E15" s="9"/>
      <c r="F15" s="9"/>
      <c r="G15" s="9"/>
      <c r="H15" s="9"/>
    </row>
    <row r="16" spans="2:8" ht="18">
      <c r="B16" s="4" t="s">
        <v>19</v>
      </c>
      <c r="C16" s="12">
        <f>C15-1.5</f>
        <v>4.5</v>
      </c>
      <c r="D16" s="14" t="s">
        <v>12</v>
      </c>
      <c r="E16" s="9"/>
      <c r="F16" s="9"/>
      <c r="G16" s="9"/>
      <c r="H16" s="9"/>
    </row>
    <row r="17" spans="2:8" ht="18">
      <c r="B17" s="5" t="s">
        <v>30</v>
      </c>
      <c r="C17" s="15">
        <v>3</v>
      </c>
      <c r="D17" s="8" t="s">
        <v>1</v>
      </c>
      <c r="E17" s="9"/>
      <c r="F17" s="9"/>
      <c r="G17" s="9"/>
      <c r="H17" s="9"/>
    </row>
    <row r="18" spans="2:8" ht="18">
      <c r="B18" s="4" t="s">
        <v>21</v>
      </c>
      <c r="C18" s="13">
        <f>6*C15*10*C17</f>
        <v>1080</v>
      </c>
      <c r="D18" s="14" t="s">
        <v>13</v>
      </c>
      <c r="E18" s="9"/>
      <c r="F18" s="9"/>
      <c r="G18" s="9"/>
      <c r="H18" s="9"/>
    </row>
    <row r="19" spans="2:8" ht="18">
      <c r="B19" s="4" t="s">
        <v>0</v>
      </c>
      <c r="C19" s="13">
        <f>0.33*C17*1000*((C16+1)/((C15-C16)*25))</f>
        <v>145.2</v>
      </c>
      <c r="D19" s="14" t="s">
        <v>2</v>
      </c>
      <c r="E19" s="9"/>
      <c r="F19" s="9"/>
      <c r="G19" s="9"/>
      <c r="H19" s="9"/>
    </row>
    <row r="20" spans="2:8" ht="13.5" customHeight="1">
      <c r="B20" s="43" t="s">
        <v>32</v>
      </c>
      <c r="C20" s="44"/>
      <c r="D20" s="44"/>
      <c r="E20" s="9"/>
      <c r="F20" s="9"/>
      <c r="G20" s="9"/>
      <c r="H20" s="9"/>
    </row>
    <row r="21" spans="2:8" ht="18">
      <c r="B21" s="9"/>
      <c r="C21" s="16"/>
      <c r="D21" s="9"/>
      <c r="E21" s="9"/>
      <c r="F21" s="9"/>
      <c r="G21" s="9"/>
      <c r="H21" s="9"/>
    </row>
    <row r="22" spans="2:8" ht="15.75">
      <c r="B22" s="33" t="s">
        <v>9</v>
      </c>
      <c r="C22" s="34"/>
      <c r="D22" s="35"/>
      <c r="E22" s="2"/>
      <c r="F22" s="2"/>
      <c r="G22" s="2"/>
      <c r="H22" s="2"/>
    </row>
    <row r="23" spans="2:8" ht="15.75">
      <c r="B23" s="33" t="s">
        <v>18</v>
      </c>
      <c r="C23" s="34"/>
      <c r="D23" s="35"/>
      <c r="E23" s="2"/>
      <c r="F23" s="2"/>
      <c r="G23" s="2"/>
      <c r="H23" s="2"/>
    </row>
    <row r="24" spans="2:8" ht="15.75">
      <c r="B24" s="48"/>
      <c r="C24" s="49"/>
      <c r="D24" s="50"/>
      <c r="E24" s="10"/>
      <c r="F24" s="2"/>
      <c r="G24" s="2"/>
      <c r="H24" s="2"/>
    </row>
    <row r="25" spans="1:8" ht="20.25" customHeight="1">
      <c r="A25" s="17" t="s">
        <v>22</v>
      </c>
      <c r="B25" s="41" t="s">
        <v>28</v>
      </c>
      <c r="C25" s="42"/>
      <c r="F25" s="2"/>
      <c r="G25" s="2"/>
      <c r="H25" s="2"/>
    </row>
    <row r="26" spans="2:8" ht="39.75" customHeight="1">
      <c r="B26" s="22" t="s">
        <v>24</v>
      </c>
      <c r="C26" s="18" t="s">
        <v>23</v>
      </c>
      <c r="F26" s="2"/>
      <c r="G26" s="2"/>
      <c r="H26" s="2"/>
    </row>
    <row r="27" spans="2:8" ht="16.5" customHeight="1">
      <c r="B27" s="19">
        <v>8</v>
      </c>
      <c r="C27" s="20">
        <f>0.5*B27-1</f>
        <v>3</v>
      </c>
      <c r="F27" s="2"/>
      <c r="G27" s="2"/>
      <c r="H27" s="2"/>
    </row>
    <row r="28" spans="2:8" ht="39" customHeight="1">
      <c r="B28" s="9"/>
      <c r="C28" s="9"/>
      <c r="D28" s="9"/>
      <c r="E28" s="2"/>
      <c r="F28" s="2"/>
      <c r="G28" s="2"/>
      <c r="H28" s="2"/>
    </row>
    <row r="29" spans="2:8" ht="20.25">
      <c r="B29" s="31" t="s">
        <v>35</v>
      </c>
      <c r="C29" s="32"/>
      <c r="D29" s="32"/>
      <c r="E29" s="2"/>
      <c r="F29" s="2"/>
      <c r="G29" s="2"/>
      <c r="H29" s="2"/>
    </row>
    <row r="30" spans="2:8" ht="18">
      <c r="B30" s="47" t="s">
        <v>17</v>
      </c>
      <c r="C30" s="37"/>
      <c r="D30" s="37"/>
      <c r="E30" s="2"/>
      <c r="F30" s="2"/>
      <c r="G30" s="2"/>
      <c r="H30" s="2"/>
    </row>
    <row r="31" spans="2:8" ht="15.75">
      <c r="B31" s="38" t="s">
        <v>36</v>
      </c>
      <c r="C31" s="39"/>
      <c r="D31" s="40"/>
      <c r="E31" s="2"/>
      <c r="F31" s="2"/>
      <c r="G31" s="2"/>
      <c r="H31" s="2"/>
    </row>
    <row r="32" spans="2:8" ht="18" customHeight="1">
      <c r="B32" s="5" t="s">
        <v>3</v>
      </c>
      <c r="C32" s="6">
        <v>5</v>
      </c>
      <c r="D32" s="11"/>
      <c r="E32" s="2"/>
      <c r="F32" s="2"/>
      <c r="G32" s="2"/>
      <c r="H32" s="2"/>
    </row>
    <row r="33" spans="2:8" ht="18">
      <c r="B33" s="5" t="s">
        <v>5</v>
      </c>
      <c r="C33" s="6">
        <v>5</v>
      </c>
      <c r="D33" s="8" t="s">
        <v>15</v>
      </c>
      <c r="E33" s="2"/>
      <c r="F33" s="2"/>
      <c r="G33" s="2"/>
      <c r="H33" s="2"/>
    </row>
    <row r="34" spans="2:8" ht="18">
      <c r="B34" s="5" t="s">
        <v>6</v>
      </c>
      <c r="C34" s="6">
        <v>5</v>
      </c>
      <c r="D34" s="8" t="s">
        <v>15</v>
      </c>
      <c r="E34" s="2"/>
      <c r="F34" s="2"/>
      <c r="G34" s="2"/>
      <c r="H34" s="2"/>
    </row>
    <row r="35" spans="2:8" ht="18">
      <c r="B35" s="5" t="s">
        <v>7</v>
      </c>
      <c r="C35" s="6">
        <v>5</v>
      </c>
      <c r="D35" s="8" t="s">
        <v>15</v>
      </c>
      <c r="E35" s="2"/>
      <c r="F35" s="2"/>
      <c r="G35" s="2"/>
      <c r="H35" s="2"/>
    </row>
    <row r="36" spans="2:8" ht="18">
      <c r="B36" s="8" t="s">
        <v>11</v>
      </c>
      <c r="C36" s="6">
        <v>1</v>
      </c>
      <c r="D36" s="8" t="s">
        <v>15</v>
      </c>
      <c r="E36" s="2"/>
      <c r="F36" s="2"/>
      <c r="G36" s="2"/>
      <c r="H36" s="2"/>
    </row>
    <row r="37" spans="2:8" ht="18">
      <c r="B37" s="4" t="s">
        <v>20</v>
      </c>
      <c r="C37" s="12">
        <f>(C38*10+18)/10</f>
        <v>5.328414085623011</v>
      </c>
      <c r="D37" s="4" t="s">
        <v>12</v>
      </c>
      <c r="E37" s="2"/>
      <c r="F37" s="2"/>
      <c r="G37" s="2"/>
      <c r="H37" s="2"/>
    </row>
    <row r="38" spans="2:8" ht="18">
      <c r="B38" s="4" t="s">
        <v>19</v>
      </c>
      <c r="C38" s="12">
        <f>((C32*3+5+15)+(((6*POWER(C39,2)/POWER((C42/10),5)))*3*C32))/10</f>
        <v>3.5284140856230115</v>
      </c>
      <c r="D38" s="4" t="s">
        <v>12</v>
      </c>
      <c r="E38" s="2"/>
      <c r="F38" s="2"/>
      <c r="G38" s="2"/>
      <c r="H38" s="2"/>
    </row>
    <row r="39" spans="2:8" ht="18">
      <c r="B39" s="4" t="s">
        <v>30</v>
      </c>
      <c r="C39" s="12">
        <f>(0.83/POWER((((C33*50)+(C34*50)+(C35*350))/150),0.22))*((C33*50)+(C34*50)+(C35*350))/1000</f>
        <v>1.02924918906914</v>
      </c>
      <c r="D39" s="4" t="s">
        <v>1</v>
      </c>
      <c r="E39" s="2"/>
      <c r="F39" s="2"/>
      <c r="G39" s="2"/>
      <c r="H39" s="2"/>
    </row>
    <row r="40" spans="2:8" ht="18">
      <c r="B40" s="4" t="s">
        <v>0</v>
      </c>
      <c r="C40" s="13">
        <f>0.33*C39*1000*((C38+1)/((C37-C38)*25))</f>
        <v>34.17968785290955</v>
      </c>
      <c r="D40" s="4" t="s">
        <v>2</v>
      </c>
      <c r="E40" s="2"/>
      <c r="F40" s="2"/>
      <c r="G40" s="2"/>
      <c r="H40" s="2"/>
    </row>
    <row r="41" spans="2:8" ht="18">
      <c r="B41" s="4" t="s">
        <v>21</v>
      </c>
      <c r="C41" s="13">
        <f>6*C37*10*C39</f>
        <v>329.05595259912405</v>
      </c>
      <c r="D41" s="4" t="s">
        <v>14</v>
      </c>
      <c r="E41" s="2"/>
      <c r="F41" s="2"/>
      <c r="G41" s="2"/>
      <c r="H41" s="2"/>
    </row>
    <row r="42" spans="2:8" ht="18">
      <c r="B42" s="7" t="s">
        <v>10</v>
      </c>
      <c r="C42" s="23">
        <v>32</v>
      </c>
      <c r="D42" s="24" t="s">
        <v>8</v>
      </c>
      <c r="E42" s="2"/>
      <c r="F42" s="2"/>
      <c r="G42" s="2"/>
      <c r="H42" s="2"/>
    </row>
    <row r="43" spans="2:8" ht="26.25">
      <c r="B43" s="26" t="s">
        <v>31</v>
      </c>
      <c r="C43" s="13">
        <f>25*POWER(C39,0.4)</f>
        <v>25.28996463699918</v>
      </c>
      <c r="D43" s="25" t="s">
        <v>8</v>
      </c>
      <c r="E43" s="2"/>
      <c r="F43" s="2"/>
      <c r="G43" s="2"/>
      <c r="H43" s="2"/>
    </row>
    <row r="44" spans="2:8" ht="15.75">
      <c r="B44" s="38" t="s">
        <v>33</v>
      </c>
      <c r="C44" s="45"/>
      <c r="D44" s="46"/>
      <c r="E44" s="2"/>
      <c r="F44" s="2"/>
      <c r="G44" s="2"/>
      <c r="H44" s="2"/>
    </row>
    <row r="45" spans="2:8" ht="18">
      <c r="B45" s="5" t="s">
        <v>20</v>
      </c>
      <c r="C45" s="15">
        <v>6</v>
      </c>
      <c r="D45" s="8" t="s">
        <v>12</v>
      </c>
      <c r="E45" s="2"/>
      <c r="F45" s="2"/>
      <c r="G45" s="2"/>
      <c r="H45" s="2"/>
    </row>
    <row r="46" spans="2:8" ht="18">
      <c r="B46" s="4" t="s">
        <v>19</v>
      </c>
      <c r="C46" s="12">
        <f>C45-1.5</f>
        <v>4.5</v>
      </c>
      <c r="D46" s="14" t="s">
        <v>12</v>
      </c>
      <c r="E46" s="2"/>
      <c r="F46" s="2"/>
      <c r="G46" s="2"/>
      <c r="H46" s="2"/>
    </row>
    <row r="47" spans="2:8" ht="18">
      <c r="B47" s="5" t="s">
        <v>30</v>
      </c>
      <c r="C47" s="15">
        <v>1</v>
      </c>
      <c r="D47" s="8" t="s">
        <v>1</v>
      </c>
      <c r="E47" s="2"/>
      <c r="F47" s="2"/>
      <c r="G47" s="2"/>
      <c r="H47" s="2"/>
    </row>
    <row r="48" spans="2:8" ht="18">
      <c r="B48" s="4" t="s">
        <v>21</v>
      </c>
      <c r="C48" s="13">
        <f>6*C45*10*C47</f>
        <v>360</v>
      </c>
      <c r="D48" s="14" t="s">
        <v>13</v>
      </c>
      <c r="E48" s="2"/>
      <c r="F48" s="2"/>
      <c r="G48" s="2"/>
      <c r="H48" s="2"/>
    </row>
    <row r="49" spans="2:8" ht="18">
      <c r="B49" s="4" t="s">
        <v>0</v>
      </c>
      <c r="C49" s="13">
        <f>0.33*C47*1000*((C46+1)/((C45-C46)*25))</f>
        <v>48.4</v>
      </c>
      <c r="D49" s="14" t="s">
        <v>2</v>
      </c>
      <c r="E49" s="2"/>
      <c r="F49" s="2"/>
      <c r="G49" s="2"/>
      <c r="H49" s="2"/>
    </row>
    <row r="50" spans="2:8" ht="15" customHeight="1">
      <c r="B50" s="43" t="s">
        <v>32</v>
      </c>
      <c r="C50" s="44"/>
      <c r="D50" s="44"/>
      <c r="E50" s="2"/>
      <c r="F50" s="2"/>
      <c r="G50" s="2"/>
      <c r="H50" s="2"/>
    </row>
    <row r="52" spans="1:3" ht="15.75">
      <c r="A52" s="17" t="s">
        <v>22</v>
      </c>
      <c r="B52" s="41" t="s">
        <v>29</v>
      </c>
      <c r="C52" s="42"/>
    </row>
    <row r="53" spans="2:6" ht="50.25" customHeight="1">
      <c r="B53" s="30" t="s">
        <v>34</v>
      </c>
      <c r="C53" s="21" t="s">
        <v>25</v>
      </c>
      <c r="D53" s="21" t="s">
        <v>26</v>
      </c>
      <c r="E53" s="21" t="s">
        <v>27</v>
      </c>
      <c r="F53" s="18" t="s">
        <v>23</v>
      </c>
    </row>
    <row r="54" spans="2:6" ht="21" customHeight="1">
      <c r="B54" s="29">
        <v>1500</v>
      </c>
      <c r="C54" s="22">
        <f>B54*0.07</f>
        <v>105.00000000000001</v>
      </c>
      <c r="D54" s="19">
        <v>60</v>
      </c>
      <c r="E54" s="19">
        <v>2</v>
      </c>
      <c r="F54" s="20">
        <f>(C54*D54*E54)/1000</f>
        <v>12.600000000000001</v>
      </c>
    </row>
  </sheetData>
  <sheetProtection/>
  <mergeCells count="14">
    <mergeCell ref="B52:C52"/>
    <mergeCell ref="B20:D20"/>
    <mergeCell ref="B44:D44"/>
    <mergeCell ref="B50:D50"/>
    <mergeCell ref="B30:D30"/>
    <mergeCell ref="B4:D4"/>
    <mergeCell ref="B31:D31"/>
    <mergeCell ref="B2:D2"/>
    <mergeCell ref="B29:D29"/>
    <mergeCell ref="B22:D22"/>
    <mergeCell ref="B3:D3"/>
    <mergeCell ref="B23:D23"/>
    <mergeCell ref="B14:D14"/>
    <mergeCell ref="B25:C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2004-05-06T09:50:26Z</cp:lastPrinted>
  <dcterms:created xsi:type="dcterms:W3CDTF">2004-04-30T05:17:14Z</dcterms:created>
  <dcterms:modified xsi:type="dcterms:W3CDTF">2011-08-05T06:09:53Z</dcterms:modified>
  <cp:category/>
  <cp:version/>
  <cp:contentType/>
  <cp:contentStatus/>
</cp:coreProperties>
</file>