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62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<sst xmlns="http://schemas.openxmlformats.org/spreadsheetml/2006/main" count="132" uniqueCount="112">
  <si>
    <t>1-</t>
  </si>
  <si>
    <t>KONUT</t>
  </si>
  <si>
    <t>Floresan lamba</t>
  </si>
  <si>
    <t>GÜÇ(W)</t>
  </si>
  <si>
    <t>Topl.GÜÇ</t>
  </si>
  <si>
    <t>Elektrikli Fan</t>
  </si>
  <si>
    <t>Radyo</t>
  </si>
  <si>
    <t>Flamanlı Lamba</t>
  </si>
  <si>
    <t>Ütü</t>
  </si>
  <si>
    <t>Renkli Televizyon</t>
  </si>
  <si>
    <t>Çamaşır Makinası</t>
  </si>
  <si>
    <t>Buzdolabı</t>
  </si>
  <si>
    <t>Mikrodalga Fırın</t>
  </si>
  <si>
    <t>Bulaşık Makinası</t>
  </si>
  <si>
    <t>Kahve Makinası</t>
  </si>
  <si>
    <t>Tost Makinası</t>
  </si>
  <si>
    <t>TOPLAM</t>
  </si>
  <si>
    <t>2-</t>
  </si>
  <si>
    <t>Reçme</t>
  </si>
  <si>
    <t>Overlok</t>
  </si>
  <si>
    <t>Dikiş Makinası</t>
  </si>
  <si>
    <t>Paskara</t>
  </si>
  <si>
    <t>Triko Makinesi</t>
  </si>
  <si>
    <t>Örme Makinesi</t>
  </si>
  <si>
    <t>TOPL</t>
  </si>
  <si>
    <t>3-</t>
  </si>
  <si>
    <t>Yaklaşık Yöntem</t>
  </si>
  <si>
    <t>Grosmarket</t>
  </si>
  <si>
    <t>İşhanı</t>
  </si>
  <si>
    <t>Konut</t>
  </si>
  <si>
    <t>Büro</t>
  </si>
  <si>
    <t>4-</t>
  </si>
  <si>
    <t>(W)</t>
  </si>
  <si>
    <t>(KVA)</t>
  </si>
  <si>
    <t>J.GÜC</t>
  </si>
  <si>
    <t>*Adet</t>
  </si>
  <si>
    <t>*M.GÜCÜ</t>
  </si>
  <si>
    <t>*Alan(m2)</t>
  </si>
  <si>
    <t>Not:*,açık sarı renkler giriş,gül rengi değerler çıkış değerleridir</t>
  </si>
  <si>
    <t>Buzdolabı-A Sınıf</t>
  </si>
  <si>
    <t>Dondurucu</t>
  </si>
  <si>
    <t>Ekmek Kızartma Makinası</t>
  </si>
  <si>
    <t>Elektrikli Izgara</t>
  </si>
  <si>
    <t>Elektrikli Fırın</t>
  </si>
  <si>
    <t>Elektrikli Ocak</t>
  </si>
  <si>
    <t>Fritöz</t>
  </si>
  <si>
    <t xml:space="preserve">Klima-Split </t>
  </si>
  <si>
    <t xml:space="preserve"> Klima-Merkezi Sistem</t>
  </si>
  <si>
    <t>Garaj Kapısı Kumandası</t>
  </si>
  <si>
    <t>Çöp Öğütücü</t>
  </si>
  <si>
    <t>Elektrikli Süpürge-Normal</t>
  </si>
  <si>
    <t>Elektrikli Süpürge-El</t>
  </si>
  <si>
    <t>Elektrikli Battaniye</t>
  </si>
  <si>
    <t>Traş Makinesi</t>
  </si>
  <si>
    <t>Sebil</t>
  </si>
  <si>
    <t>Bilgisayar-Dizüstü</t>
  </si>
  <si>
    <t>Bilgisayar-Monitörü-LCD-22</t>
  </si>
  <si>
    <t>Bilgisayar-Monitörü-Tüplü-17</t>
  </si>
  <si>
    <t>Bilgisayar-PC</t>
  </si>
  <si>
    <t>Bilgisayar-Yazıcı-Basit</t>
  </si>
  <si>
    <t>Bilgisayar-Sistem Yazıcı</t>
  </si>
  <si>
    <t>Bilgisayar-Komple-Sistem</t>
  </si>
  <si>
    <t>Fax</t>
  </si>
  <si>
    <t>Video</t>
  </si>
  <si>
    <t>DVD Oynatıcı</t>
  </si>
  <si>
    <t>CD Çalar</t>
  </si>
  <si>
    <t>Radyolu Saat</t>
  </si>
  <si>
    <t>Am/Fm Araba Radyosu</t>
  </si>
  <si>
    <t>Uydu Çanağı</t>
  </si>
  <si>
    <t>internet</t>
  </si>
  <si>
    <t>Hoparlör</t>
  </si>
  <si>
    <t>Elektrikli Saat</t>
  </si>
  <si>
    <t>Uydu Tlf-Alım</t>
  </si>
  <si>
    <t>Uydu Tlf-Yayın</t>
  </si>
  <si>
    <t>Tavan Pervanesi/Vantilatör</t>
  </si>
  <si>
    <t>Çim Biçme Makinası</t>
  </si>
  <si>
    <t>Çamaşır Kurutucu-elektr</t>
  </si>
  <si>
    <t>Çamaşır Kurutucu-Gazlı</t>
  </si>
  <si>
    <t>Kat Kaloriferi</t>
  </si>
  <si>
    <t>Su Isıtıcı</t>
  </si>
  <si>
    <t>Güç(W)</t>
  </si>
  <si>
    <t>Topl.Güç-W</t>
  </si>
  <si>
    <t>Sanayi</t>
  </si>
  <si>
    <t>Aylık Elektrik
Harcaması-TL</t>
  </si>
  <si>
    <t>Elektrikli Testere</t>
  </si>
  <si>
    <t>Hava Kompresörü</t>
  </si>
  <si>
    <t>Kırıcı-Delici</t>
  </si>
  <si>
    <t>Taşlama Makinası</t>
  </si>
  <si>
    <t>Zımpara Makinesi</t>
  </si>
  <si>
    <t>Süt Sağma Makinası</t>
  </si>
  <si>
    <t>Süt Soğutucu</t>
  </si>
  <si>
    <t>6mm Matkap</t>
  </si>
  <si>
    <t>Vantilatör</t>
  </si>
  <si>
    <t>Bilgisayar-PC+Monitör</t>
  </si>
  <si>
    <t xml:space="preserve">Klima-Oda </t>
  </si>
  <si>
    <t>AYLIK ELEKTRİK HARCAMASI-JENERATÖR HESABI</t>
  </si>
  <si>
    <t>Elektrik Br.
Fiyat-TL/kWh</t>
  </si>
  <si>
    <t>Haftalık
Kullanım 
Süresi-h</t>
  </si>
  <si>
    <t>Saç Kurutma Mak</t>
  </si>
  <si>
    <t>Toplam</t>
  </si>
  <si>
    <t>Renkli Tüplü Televizyon</t>
  </si>
  <si>
    <t>Klima-Split</t>
  </si>
  <si>
    <t>Televizyon-Plazma</t>
  </si>
  <si>
    <t>Televizyon-LCD</t>
  </si>
  <si>
    <t>Televizyon-25"Renkli-Tüpl</t>
  </si>
  <si>
    <t>Elektrikli Ayaklı Isıtıcı</t>
  </si>
  <si>
    <t>Kombi</t>
  </si>
  <si>
    <t>Güvenlik Sitemi</t>
  </si>
  <si>
    <t>Kuyu Pompası</t>
  </si>
  <si>
    <t>ds</t>
  </si>
  <si>
    <t>sb-tr</t>
  </si>
  <si>
    <t>kw-5*eşf*ds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</si>
</sst>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  <numFmt numFmtId="168" formatCode="0.0"/>
  </numFmts>
  <fonts count="46">
    <font>
      <sz val="10"/>
      <name val="Arial Tur"/>
      <family val="0"/>
    </font>
    <font>
      <sz val="14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sz val="11"/>
      <name val="Arial Tur"/>
      <family val="0"/>
    </font>
    <font>
      <sz val="1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10" borderId="10" xfId="0" applyFill="1" applyBorder="1" applyAlignment="1">
      <alignment horizontal="center"/>
    </xf>
    <xf numFmtId="2" fontId="0" fillId="19" borderId="10" xfId="0" applyNumberFormat="1" applyFill="1" applyBorder="1" applyAlignment="1">
      <alignment horizontal="center" wrapText="1"/>
    </xf>
    <xf numFmtId="2" fontId="0" fillId="19" borderId="10" xfId="0" applyNumberFormat="1" applyFill="1" applyBorder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8" fontId="0" fillId="19" borderId="10" xfId="0" applyNumberFormat="1" applyFill="1" applyBorder="1" applyAlignment="1">
      <alignment horizontal="center" wrapText="1"/>
    </xf>
    <xf numFmtId="168" fontId="0" fillId="19" borderId="10" xfId="0" applyNumberFormat="1" applyFill="1" applyBorder="1" applyAlignment="1">
      <alignment horizontal="center"/>
    </xf>
    <xf numFmtId="168" fontId="0" fillId="0" borderId="0" xfId="0" applyNumberFormat="1" applyFill="1" applyBorder="1" applyAlignment="1">
      <alignment/>
    </xf>
    <xf numFmtId="168" fontId="0" fillId="19" borderId="10" xfId="0" applyNumberFormat="1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1" fontId="0" fillId="19" borderId="10" xfId="0" applyNumberFormat="1" applyFill="1" applyBorder="1" applyAlignment="1">
      <alignment horizontal="center"/>
    </xf>
    <xf numFmtId="0" fontId="0" fillId="34" borderId="12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0" fillId="1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2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4" xfId="0" applyBorder="1" applyAlignment="1">
      <alignment horizontal="left"/>
    </xf>
    <xf numFmtId="0" fontId="4" fillId="34" borderId="10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925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Sayfa1!$M$5</c:f>
              <c:strCache>
                <c:ptCount val="1"/>
                <c:pt idx="0">
                  <c:v>sb-tr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Sayfa1!$K$6:$K$8</c:f>
              <c:numCache/>
            </c:numRef>
          </c:xVal>
          <c:yVal>
            <c:numRef>
              <c:f>Sayfa1!$M$6:$M$8</c:f>
              <c:numCache/>
            </c:numRef>
          </c:yVal>
          <c:smooth val="1"/>
        </c:ser>
        <c:axId val="52649617"/>
        <c:axId val="4084506"/>
      </c:scatterChart>
      <c:valAx>
        <c:axId val="526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4506"/>
        <c:crosses val="autoZero"/>
        <c:crossBetween val="midCat"/>
        <c:dispUnits/>
      </c:valAx>
      <c:valAx>
        <c:axId val="40845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496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6"/>
          <c:y val="0.48375"/>
          <c:w val="0.263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7135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Sayfa1!$L$5</c:f>
              <c:strCache>
                <c:ptCount val="1"/>
                <c:pt idx="0">
                  <c:v>kw-5*eşf*ds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Sayfa1!$K$6:$K$8</c:f>
              <c:numCache/>
            </c:numRef>
          </c:xVal>
          <c:yVal>
            <c:numRef>
              <c:f>Sayfa1!$L$6:$L$8</c:f>
              <c:numCache/>
            </c:numRef>
          </c:yVal>
          <c:smooth val="1"/>
        </c:ser>
        <c:axId val="36760555"/>
        <c:axId val="62409540"/>
      </c:scatterChart>
      <c:valAx>
        <c:axId val="36760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09540"/>
        <c:crosses val="autoZero"/>
        <c:crossBetween val="midCat"/>
        <c:dispUnits/>
      </c:valAx>
      <c:valAx>
        <c:axId val="624095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605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725"/>
          <c:y val="0.4265"/>
          <c:w val="0.2442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561975</xdr:colOff>
      <xdr:row>8</xdr:row>
      <xdr:rowOff>38100</xdr:rowOff>
    </xdr:from>
    <xdr:to>
      <xdr:col>25</xdr:col>
      <xdr:colOff>219075</xdr:colOff>
      <xdr:row>25</xdr:row>
      <xdr:rowOff>28575</xdr:rowOff>
    </xdr:to>
    <xdr:graphicFrame>
      <xdr:nvGraphicFramePr>
        <xdr:cNvPr id="1" name="2 Grafik"/>
        <xdr:cNvGraphicFramePr/>
      </xdr:nvGraphicFramePr>
      <xdr:xfrm>
        <a:off x="13811250" y="196215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885825</xdr:colOff>
      <xdr:row>15</xdr:row>
      <xdr:rowOff>152400</xdr:rowOff>
    </xdr:from>
    <xdr:to>
      <xdr:col>16</xdr:col>
      <xdr:colOff>285750</xdr:colOff>
      <xdr:row>32</xdr:row>
      <xdr:rowOff>142875</xdr:rowOff>
    </xdr:to>
    <xdr:graphicFrame>
      <xdr:nvGraphicFramePr>
        <xdr:cNvPr id="2" name="3 Grafik"/>
        <xdr:cNvGraphicFramePr/>
      </xdr:nvGraphicFramePr>
      <xdr:xfrm>
        <a:off x="7705725" y="3209925"/>
        <a:ext cx="5143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PageLayoutView="0" workbookViewId="0" topLeftCell="A4">
      <selection activeCell="N6" sqref="N6:N8"/>
    </sheetView>
  </sheetViews>
  <sheetFormatPr defaultColWidth="9.00390625" defaultRowHeight="12.75"/>
  <cols>
    <col min="1" max="1" width="3.875" style="0" customWidth="1"/>
    <col min="3" max="3" width="16.125" style="0" customWidth="1"/>
    <col min="4" max="4" width="10.375" style="0" customWidth="1"/>
    <col min="5" max="5" width="13.75390625" style="0" customWidth="1"/>
    <col min="6" max="6" width="15.00390625" style="0" customWidth="1"/>
    <col min="7" max="7" width="10.125" style="0" customWidth="1"/>
    <col min="8" max="8" width="11.25390625" style="20" customWidth="1"/>
    <col min="9" max="9" width="12.375" style="0" customWidth="1"/>
  </cols>
  <sheetData>
    <row r="1" ht="12.75">
      <c r="A1" s="1"/>
    </row>
    <row r="2" spans="2:8" ht="23.25">
      <c r="B2" s="48" t="s">
        <v>95</v>
      </c>
      <c r="C2" s="49"/>
      <c r="D2" s="49"/>
      <c r="E2" s="49"/>
      <c r="F2" s="49"/>
      <c r="G2" s="50"/>
      <c r="H2" s="50"/>
    </row>
    <row r="3" spans="8:11" ht="12.75">
      <c r="H3" s="21"/>
      <c r="I3" s="2"/>
      <c r="J3" s="2"/>
      <c r="K3" s="2"/>
    </row>
    <row r="4" spans="8:11" ht="12.75">
      <c r="H4" s="21"/>
      <c r="I4" s="2"/>
      <c r="J4" s="2"/>
      <c r="K4" s="2"/>
    </row>
    <row r="5" spans="1:13" ht="51.75">
      <c r="A5" t="s">
        <v>0</v>
      </c>
      <c r="B5" s="47" t="s">
        <v>1</v>
      </c>
      <c r="C5" s="44"/>
      <c r="D5" s="4" t="s">
        <v>80</v>
      </c>
      <c r="E5" s="6" t="s">
        <v>35</v>
      </c>
      <c r="F5" s="16" t="s">
        <v>81</v>
      </c>
      <c r="G5" s="15" t="s">
        <v>96</v>
      </c>
      <c r="H5" s="22" t="s">
        <v>97</v>
      </c>
      <c r="I5" s="18" t="s">
        <v>83</v>
      </c>
      <c r="J5" s="3"/>
      <c r="K5" s="35" t="s">
        <v>109</v>
      </c>
      <c r="L5" s="35" t="s">
        <v>111</v>
      </c>
      <c r="M5" s="35" t="s">
        <v>110</v>
      </c>
    </row>
    <row r="6" spans="2:16" ht="12.75">
      <c r="B6" s="38" t="s">
        <v>2</v>
      </c>
      <c r="C6" s="39"/>
      <c r="D6" s="4">
        <v>20</v>
      </c>
      <c r="E6" s="6">
        <v>3</v>
      </c>
      <c r="F6" s="4">
        <f>D6*E6</f>
        <v>60</v>
      </c>
      <c r="G6" s="17">
        <v>0.35</v>
      </c>
      <c r="H6" s="23">
        <v>60</v>
      </c>
      <c r="I6" s="19">
        <f>(F6*G6*H6*4)/1000</f>
        <v>5.04</v>
      </c>
      <c r="J6" s="3"/>
      <c r="K6" s="35">
        <v>20</v>
      </c>
      <c r="L6" s="35">
        <v>40</v>
      </c>
      <c r="M6" s="35">
        <f>L6*1.3-21</f>
        <v>31</v>
      </c>
      <c r="N6">
        <f>K6+20</f>
        <v>40</v>
      </c>
      <c r="P6">
        <f>(60*2.5+50)*0.25</f>
        <v>50</v>
      </c>
    </row>
    <row r="7" spans="2:14" ht="12.75">
      <c r="B7" s="38" t="s">
        <v>100</v>
      </c>
      <c r="C7" s="39"/>
      <c r="D7" s="4">
        <v>130</v>
      </c>
      <c r="E7" s="6">
        <v>1</v>
      </c>
      <c r="F7" s="4">
        <f aca="true" t="shared" si="0" ref="F7:F66">D7*E7</f>
        <v>130</v>
      </c>
      <c r="G7" s="17">
        <v>0.35</v>
      </c>
      <c r="H7" s="23">
        <v>60</v>
      </c>
      <c r="I7" s="19">
        <f aca="true" t="shared" si="1" ref="I7:I66">(F7*G7*H7*4)/1000</f>
        <v>10.92</v>
      </c>
      <c r="J7" s="3"/>
      <c r="K7" s="35">
        <v>30</v>
      </c>
      <c r="L7" s="35">
        <v>52</v>
      </c>
      <c r="M7" s="35">
        <f>L7*1.3-21</f>
        <v>46.60000000000001</v>
      </c>
      <c r="N7">
        <f>K7+20</f>
        <v>50</v>
      </c>
    </row>
    <row r="8" spans="2:14" ht="12.75">
      <c r="B8" s="38" t="s">
        <v>14</v>
      </c>
      <c r="C8" s="39"/>
      <c r="D8" s="4">
        <v>1000</v>
      </c>
      <c r="E8" s="6">
        <v>1</v>
      </c>
      <c r="F8" s="4">
        <f t="shared" si="0"/>
        <v>1000</v>
      </c>
      <c r="G8" s="17">
        <v>0.35</v>
      </c>
      <c r="H8" s="23">
        <v>4</v>
      </c>
      <c r="I8" s="19">
        <f t="shared" si="1"/>
        <v>5.6</v>
      </c>
      <c r="J8" s="3"/>
      <c r="K8" s="35">
        <v>60</v>
      </c>
      <c r="L8" s="35">
        <v>75</v>
      </c>
      <c r="M8" s="35">
        <f>L8*1.3-21</f>
        <v>76.5</v>
      </c>
      <c r="N8">
        <f>K8+20</f>
        <v>80</v>
      </c>
    </row>
    <row r="9" spans="2:15" ht="12.75">
      <c r="B9" s="38" t="s">
        <v>39</v>
      </c>
      <c r="C9" s="39"/>
      <c r="D9" s="4">
        <v>400</v>
      </c>
      <c r="E9" s="6">
        <v>1</v>
      </c>
      <c r="F9" s="4">
        <f t="shared" si="0"/>
        <v>400</v>
      </c>
      <c r="G9" s="17">
        <v>0.35</v>
      </c>
      <c r="H9" s="23">
        <v>170</v>
      </c>
      <c r="I9" s="19">
        <f t="shared" si="1"/>
        <v>95.2</v>
      </c>
      <c r="J9" s="3"/>
      <c r="K9" s="2"/>
      <c r="O9">
        <f>60*0.62</f>
        <v>37.2</v>
      </c>
    </row>
    <row r="10" spans="2:11" ht="12.75">
      <c r="B10" s="38" t="s">
        <v>40</v>
      </c>
      <c r="C10" s="39"/>
      <c r="D10" s="4">
        <v>450</v>
      </c>
      <c r="E10" s="6">
        <v>0</v>
      </c>
      <c r="F10" s="4">
        <f t="shared" si="0"/>
        <v>0</v>
      </c>
      <c r="G10" s="17">
        <v>0.35</v>
      </c>
      <c r="H10" s="23">
        <v>170</v>
      </c>
      <c r="I10" s="19">
        <f t="shared" si="1"/>
        <v>0</v>
      </c>
      <c r="J10" s="3"/>
      <c r="K10" s="2"/>
    </row>
    <row r="11" spans="2:11" ht="12.75">
      <c r="B11" s="38" t="s">
        <v>10</v>
      </c>
      <c r="C11" s="39"/>
      <c r="D11" s="4">
        <v>1150</v>
      </c>
      <c r="E11" s="6">
        <v>1</v>
      </c>
      <c r="F11" s="4">
        <f t="shared" si="0"/>
        <v>1150</v>
      </c>
      <c r="G11" s="17">
        <v>0.35</v>
      </c>
      <c r="H11" s="23">
        <v>10</v>
      </c>
      <c r="I11" s="19">
        <f t="shared" si="1"/>
        <v>16.1</v>
      </c>
      <c r="J11" s="3"/>
      <c r="K11" s="2"/>
    </row>
    <row r="12" spans="2:12" ht="12.75">
      <c r="B12" s="38" t="s">
        <v>13</v>
      </c>
      <c r="C12" s="39"/>
      <c r="D12" s="4">
        <v>500</v>
      </c>
      <c r="E12" s="6">
        <v>1</v>
      </c>
      <c r="F12" s="4">
        <f>D12*E12</f>
        <v>500</v>
      </c>
      <c r="G12" s="17">
        <v>0.35</v>
      </c>
      <c r="H12" s="23">
        <v>10</v>
      </c>
      <c r="I12" s="19">
        <f>(F12*G12*H12*4)/1000</f>
        <v>7</v>
      </c>
      <c r="J12" s="3"/>
      <c r="K12" s="2"/>
      <c r="L12">
        <f>5*0.25*60</f>
        <v>75</v>
      </c>
    </row>
    <row r="13" spans="2:11" ht="12.75">
      <c r="B13" s="38" t="s">
        <v>12</v>
      </c>
      <c r="C13" s="39"/>
      <c r="D13" s="4">
        <v>1500</v>
      </c>
      <c r="E13" s="6">
        <v>0</v>
      </c>
      <c r="F13" s="4">
        <f t="shared" si="0"/>
        <v>0</v>
      </c>
      <c r="G13" s="17">
        <v>0.35</v>
      </c>
      <c r="H13" s="23">
        <v>4</v>
      </c>
      <c r="I13" s="19">
        <f t="shared" si="1"/>
        <v>0</v>
      </c>
      <c r="J13" s="3"/>
      <c r="K13" s="2"/>
    </row>
    <row r="14" spans="2:11" ht="12.75">
      <c r="B14" s="38" t="s">
        <v>15</v>
      </c>
      <c r="C14" s="39"/>
      <c r="D14" s="4">
        <v>1200</v>
      </c>
      <c r="E14" s="6">
        <v>0</v>
      </c>
      <c r="F14" s="4">
        <f t="shared" si="0"/>
        <v>0</v>
      </c>
      <c r="G14" s="17">
        <v>0.35</v>
      </c>
      <c r="H14" s="23">
        <v>4</v>
      </c>
      <c r="I14" s="19">
        <f t="shared" si="1"/>
        <v>0</v>
      </c>
      <c r="J14" s="3"/>
      <c r="K14" s="2"/>
    </row>
    <row r="15" spans="2:11" ht="12.75">
      <c r="B15" s="38" t="s">
        <v>14</v>
      </c>
      <c r="C15" s="39"/>
      <c r="D15" s="4">
        <v>800</v>
      </c>
      <c r="E15" s="6">
        <v>1</v>
      </c>
      <c r="F15" s="4">
        <f t="shared" si="0"/>
        <v>800</v>
      </c>
      <c r="G15" s="17">
        <v>0.35</v>
      </c>
      <c r="H15" s="23">
        <v>4</v>
      </c>
      <c r="I15" s="19">
        <f t="shared" si="1"/>
        <v>4.48</v>
      </c>
      <c r="J15" s="3"/>
      <c r="K15" s="2"/>
    </row>
    <row r="16" spans="2:11" ht="12.75">
      <c r="B16" s="38" t="s">
        <v>41</v>
      </c>
      <c r="C16" s="39"/>
      <c r="D16" s="4">
        <v>1000</v>
      </c>
      <c r="E16" s="6">
        <v>1</v>
      </c>
      <c r="F16" s="4">
        <f t="shared" si="0"/>
        <v>1000</v>
      </c>
      <c r="G16" s="17">
        <v>0.35</v>
      </c>
      <c r="H16" s="23">
        <v>4</v>
      </c>
      <c r="I16" s="19">
        <f t="shared" si="1"/>
        <v>5.6</v>
      </c>
      <c r="J16" s="3"/>
      <c r="K16" s="2"/>
    </row>
    <row r="17" spans="2:11" ht="12.75">
      <c r="B17" s="38" t="s">
        <v>42</v>
      </c>
      <c r="C17" s="39"/>
      <c r="D17" s="4">
        <v>1500</v>
      </c>
      <c r="E17" s="6">
        <v>0</v>
      </c>
      <c r="F17" s="4">
        <f t="shared" si="0"/>
        <v>0</v>
      </c>
      <c r="G17" s="17">
        <v>0.35</v>
      </c>
      <c r="H17" s="23">
        <v>4</v>
      </c>
      <c r="I17" s="19">
        <f t="shared" si="1"/>
        <v>0</v>
      </c>
      <c r="J17" s="3"/>
      <c r="K17" s="2"/>
    </row>
    <row r="18" spans="2:11" ht="12.75">
      <c r="B18" s="38" t="s">
        <v>43</v>
      </c>
      <c r="C18" s="39"/>
      <c r="D18" s="4">
        <v>700</v>
      </c>
      <c r="E18" s="6">
        <v>1</v>
      </c>
      <c r="F18" s="4">
        <f t="shared" si="0"/>
        <v>700</v>
      </c>
      <c r="G18" s="17">
        <v>0.35</v>
      </c>
      <c r="H18" s="23">
        <v>8</v>
      </c>
      <c r="I18" s="19">
        <f t="shared" si="1"/>
        <v>7.839999999999999</v>
      </c>
      <c r="J18" s="3"/>
      <c r="K18" s="2"/>
    </row>
    <row r="19" spans="2:11" ht="12.75">
      <c r="B19" s="38" t="s">
        <v>44</v>
      </c>
      <c r="C19" s="39"/>
      <c r="D19" s="4">
        <v>1200</v>
      </c>
      <c r="E19" s="6">
        <v>1</v>
      </c>
      <c r="F19" s="4">
        <f t="shared" si="0"/>
        <v>1200</v>
      </c>
      <c r="G19" s="17">
        <v>0.35</v>
      </c>
      <c r="H19" s="23">
        <v>4</v>
      </c>
      <c r="I19" s="19">
        <f t="shared" si="1"/>
        <v>6.72</v>
      </c>
      <c r="J19" s="3"/>
      <c r="K19" s="2"/>
    </row>
    <row r="20" spans="2:11" ht="12.75">
      <c r="B20" s="38" t="s">
        <v>45</v>
      </c>
      <c r="C20" s="39"/>
      <c r="D20" s="4">
        <v>1200</v>
      </c>
      <c r="E20" s="6">
        <v>0</v>
      </c>
      <c r="F20" s="4">
        <f t="shared" si="0"/>
        <v>0</v>
      </c>
      <c r="G20" s="17">
        <v>0.35</v>
      </c>
      <c r="H20" s="23">
        <v>5</v>
      </c>
      <c r="I20" s="19">
        <f t="shared" si="1"/>
        <v>0</v>
      </c>
      <c r="J20" s="3"/>
      <c r="K20" s="2"/>
    </row>
    <row r="21" spans="2:11" ht="12.75">
      <c r="B21" s="38" t="s">
        <v>105</v>
      </c>
      <c r="C21" s="39"/>
      <c r="D21" s="4">
        <v>1500</v>
      </c>
      <c r="E21" s="6">
        <v>0</v>
      </c>
      <c r="F21" s="4">
        <f t="shared" si="0"/>
        <v>0</v>
      </c>
      <c r="G21" s="17">
        <v>0.35</v>
      </c>
      <c r="H21" s="23">
        <v>2</v>
      </c>
      <c r="I21" s="19">
        <f t="shared" si="1"/>
        <v>0</v>
      </c>
      <c r="J21" s="3"/>
      <c r="K21" s="2"/>
    </row>
    <row r="22" spans="2:11" ht="12.75">
      <c r="B22" s="38" t="s">
        <v>46</v>
      </c>
      <c r="C22" s="39"/>
      <c r="D22" s="4">
        <v>1800</v>
      </c>
      <c r="E22" s="6">
        <v>0</v>
      </c>
      <c r="F22" s="4">
        <f t="shared" si="0"/>
        <v>0</v>
      </c>
      <c r="G22" s="17">
        <v>0.35</v>
      </c>
      <c r="H22" s="23">
        <v>8</v>
      </c>
      <c r="I22" s="19">
        <f t="shared" si="1"/>
        <v>0</v>
      </c>
      <c r="J22" s="3"/>
      <c r="K22" s="2"/>
    </row>
    <row r="23" spans="2:11" ht="12.75">
      <c r="B23" s="38" t="s">
        <v>47</v>
      </c>
      <c r="C23" s="39"/>
      <c r="D23" s="4">
        <v>2000</v>
      </c>
      <c r="E23" s="6">
        <v>0</v>
      </c>
      <c r="F23" s="4">
        <f t="shared" si="0"/>
        <v>0</v>
      </c>
      <c r="G23" s="17">
        <v>0.35</v>
      </c>
      <c r="H23" s="23">
        <v>0</v>
      </c>
      <c r="I23" s="19">
        <f t="shared" si="1"/>
        <v>0</v>
      </c>
      <c r="J23" s="3"/>
      <c r="K23" s="2"/>
    </row>
    <row r="24" spans="2:11" ht="12.75">
      <c r="B24" s="38" t="s">
        <v>48</v>
      </c>
      <c r="C24" s="39"/>
      <c r="D24" s="4">
        <v>350</v>
      </c>
      <c r="E24" s="6">
        <v>0</v>
      </c>
      <c r="F24" s="4">
        <f t="shared" si="0"/>
        <v>0</v>
      </c>
      <c r="G24" s="17">
        <v>0.35</v>
      </c>
      <c r="H24" s="23">
        <v>2</v>
      </c>
      <c r="I24" s="19">
        <f t="shared" si="1"/>
        <v>0</v>
      </c>
      <c r="J24" s="3"/>
      <c r="K24" s="2"/>
    </row>
    <row r="25" spans="2:11" ht="12.75">
      <c r="B25" s="38" t="s">
        <v>13</v>
      </c>
      <c r="C25" s="39"/>
      <c r="D25" s="4">
        <v>1500</v>
      </c>
      <c r="E25" s="6">
        <v>1</v>
      </c>
      <c r="F25" s="4">
        <f t="shared" si="0"/>
        <v>1500</v>
      </c>
      <c r="G25" s="17">
        <v>0.35</v>
      </c>
      <c r="H25" s="23">
        <v>10</v>
      </c>
      <c r="I25" s="19">
        <f t="shared" si="1"/>
        <v>21</v>
      </c>
      <c r="J25" s="3"/>
      <c r="K25" s="2"/>
    </row>
    <row r="26" spans="2:11" ht="12.75">
      <c r="B26" s="38" t="s">
        <v>49</v>
      </c>
      <c r="C26" s="39"/>
      <c r="D26" s="4">
        <v>450</v>
      </c>
      <c r="E26" s="6">
        <v>0</v>
      </c>
      <c r="F26" s="4">
        <f t="shared" si="0"/>
        <v>0</v>
      </c>
      <c r="G26" s="17">
        <v>0.35</v>
      </c>
      <c r="H26" s="23">
        <v>4</v>
      </c>
      <c r="I26" s="19">
        <f t="shared" si="1"/>
        <v>0</v>
      </c>
      <c r="J26" s="3"/>
      <c r="K26" s="2"/>
    </row>
    <row r="27" spans="2:11" ht="12.75">
      <c r="B27" s="38" t="s">
        <v>50</v>
      </c>
      <c r="C27" s="39"/>
      <c r="D27" s="4">
        <v>500</v>
      </c>
      <c r="E27" s="6">
        <v>0</v>
      </c>
      <c r="F27" s="4">
        <f t="shared" si="0"/>
        <v>0</v>
      </c>
      <c r="G27" s="17">
        <v>0.35</v>
      </c>
      <c r="H27" s="23">
        <f>(F27*G27)/1000</f>
        <v>0</v>
      </c>
      <c r="I27" s="19">
        <f t="shared" si="1"/>
        <v>0</v>
      </c>
      <c r="J27" s="3"/>
      <c r="K27" s="2"/>
    </row>
    <row r="28" spans="2:11" ht="12.75">
      <c r="B28" s="38" t="s">
        <v>51</v>
      </c>
      <c r="C28" s="39"/>
      <c r="D28" s="4">
        <v>100</v>
      </c>
      <c r="E28" s="6">
        <v>0</v>
      </c>
      <c r="F28" s="4">
        <f t="shared" si="0"/>
        <v>0</v>
      </c>
      <c r="G28" s="17">
        <v>0.35</v>
      </c>
      <c r="H28" s="23">
        <v>10</v>
      </c>
      <c r="I28" s="19">
        <f t="shared" si="1"/>
        <v>0</v>
      </c>
      <c r="J28" s="3"/>
      <c r="K28" s="2"/>
    </row>
    <row r="29" spans="2:11" ht="12.75">
      <c r="B29" s="38" t="s">
        <v>52</v>
      </c>
      <c r="C29" s="39"/>
      <c r="D29" s="4">
        <v>2000</v>
      </c>
      <c r="E29" s="6">
        <v>0</v>
      </c>
      <c r="F29" s="4">
        <f t="shared" si="0"/>
        <v>0</v>
      </c>
      <c r="G29" s="17">
        <v>0.35</v>
      </c>
      <c r="H29" s="23">
        <v>10</v>
      </c>
      <c r="I29" s="19">
        <f t="shared" si="1"/>
        <v>0</v>
      </c>
      <c r="J29" s="3"/>
      <c r="K29" s="2"/>
    </row>
    <row r="30" spans="2:11" ht="12.75">
      <c r="B30" s="38" t="s">
        <v>98</v>
      </c>
      <c r="C30" s="39"/>
      <c r="D30" s="4">
        <v>1500</v>
      </c>
      <c r="E30" s="6">
        <v>0</v>
      </c>
      <c r="F30" s="4">
        <f t="shared" si="0"/>
        <v>0</v>
      </c>
      <c r="G30" s="17">
        <v>0.35</v>
      </c>
      <c r="H30" s="23">
        <v>7</v>
      </c>
      <c r="I30" s="19">
        <f t="shared" si="1"/>
        <v>0</v>
      </c>
      <c r="J30" s="3"/>
      <c r="K30" s="2"/>
    </row>
    <row r="31" spans="2:11" ht="12.75">
      <c r="B31" s="38" t="s">
        <v>53</v>
      </c>
      <c r="C31" s="39"/>
      <c r="D31" s="4">
        <v>15</v>
      </c>
      <c r="E31" s="6">
        <v>0</v>
      </c>
      <c r="F31" s="4">
        <f t="shared" si="0"/>
        <v>0</v>
      </c>
      <c r="G31" s="17">
        <v>0.35</v>
      </c>
      <c r="H31" s="23">
        <v>7</v>
      </c>
      <c r="I31" s="19">
        <f t="shared" si="1"/>
        <v>0</v>
      </c>
      <c r="J31" s="3"/>
      <c r="K31" s="2"/>
    </row>
    <row r="32" spans="2:11" ht="12.75">
      <c r="B32" s="38" t="s">
        <v>54</v>
      </c>
      <c r="C32" s="39"/>
      <c r="D32" s="4">
        <v>100</v>
      </c>
      <c r="E32" s="6">
        <v>0</v>
      </c>
      <c r="F32" s="4">
        <f t="shared" si="0"/>
        <v>0</v>
      </c>
      <c r="G32" s="17">
        <v>0.35</v>
      </c>
      <c r="H32" s="23">
        <v>7</v>
      </c>
      <c r="I32" s="19">
        <f t="shared" si="1"/>
        <v>0</v>
      </c>
      <c r="J32" s="3"/>
      <c r="K32" s="2"/>
    </row>
    <row r="33" spans="2:11" ht="12.75">
      <c r="B33" s="38" t="s">
        <v>55</v>
      </c>
      <c r="C33" s="39"/>
      <c r="D33" s="4">
        <v>75</v>
      </c>
      <c r="E33" s="6">
        <v>0</v>
      </c>
      <c r="F33" s="4">
        <f t="shared" si="0"/>
        <v>0</v>
      </c>
      <c r="G33" s="17">
        <v>0.35</v>
      </c>
      <c r="H33" s="23">
        <v>8</v>
      </c>
      <c r="I33" s="19">
        <f t="shared" si="1"/>
        <v>0</v>
      </c>
      <c r="J33" s="3"/>
      <c r="K33" s="2"/>
    </row>
    <row r="34" spans="2:11" ht="12.75">
      <c r="B34" s="38" t="s">
        <v>56</v>
      </c>
      <c r="C34" s="39"/>
      <c r="D34" s="4">
        <v>40</v>
      </c>
      <c r="E34" s="6">
        <v>0</v>
      </c>
      <c r="F34" s="4">
        <f t="shared" si="0"/>
        <v>0</v>
      </c>
      <c r="G34" s="17">
        <v>0.35</v>
      </c>
      <c r="H34" s="23">
        <f>(F34*G34)/1000</f>
        <v>0</v>
      </c>
      <c r="I34" s="19">
        <f t="shared" si="1"/>
        <v>0</v>
      </c>
      <c r="J34" s="3"/>
      <c r="K34" s="2"/>
    </row>
    <row r="35" spans="2:11" ht="12.75">
      <c r="B35" s="38" t="s">
        <v>57</v>
      </c>
      <c r="C35" s="39"/>
      <c r="D35" s="4">
        <v>82</v>
      </c>
      <c r="E35" s="6">
        <v>0</v>
      </c>
      <c r="F35" s="4">
        <f t="shared" si="0"/>
        <v>0</v>
      </c>
      <c r="G35" s="17">
        <v>0.35</v>
      </c>
      <c r="H35" s="23">
        <f>(F35*G35)/1000</f>
        <v>0</v>
      </c>
      <c r="I35" s="19">
        <f t="shared" si="1"/>
        <v>0</v>
      </c>
      <c r="J35" s="3"/>
      <c r="K35" s="2"/>
    </row>
    <row r="36" spans="2:11" ht="12.75">
      <c r="B36" s="38" t="s">
        <v>58</v>
      </c>
      <c r="C36" s="39"/>
      <c r="D36" s="4">
        <v>120</v>
      </c>
      <c r="E36" s="6">
        <v>0</v>
      </c>
      <c r="F36" s="4">
        <f t="shared" si="0"/>
        <v>0</v>
      </c>
      <c r="G36" s="17">
        <v>0.35</v>
      </c>
      <c r="H36" s="23">
        <f>(F36*G36)/1000</f>
        <v>0</v>
      </c>
      <c r="I36" s="19">
        <f t="shared" si="1"/>
        <v>0</v>
      </c>
      <c r="J36" s="3"/>
      <c r="K36" s="2"/>
    </row>
    <row r="37" spans="2:11" ht="12.75">
      <c r="B37" s="38" t="s">
        <v>59</v>
      </c>
      <c r="C37" s="39"/>
      <c r="D37" s="4">
        <v>15</v>
      </c>
      <c r="E37" s="6">
        <v>0</v>
      </c>
      <c r="F37" s="4">
        <f t="shared" si="0"/>
        <v>0</v>
      </c>
      <c r="G37" s="17">
        <v>0.35</v>
      </c>
      <c r="H37" s="23">
        <f>(F37*G37)/1000</f>
        <v>0</v>
      </c>
      <c r="I37" s="19">
        <f t="shared" si="1"/>
        <v>0</v>
      </c>
      <c r="J37" s="3"/>
      <c r="K37" s="2"/>
    </row>
    <row r="38" spans="2:11" ht="12.75">
      <c r="B38" s="38" t="s">
        <v>60</v>
      </c>
      <c r="C38" s="39"/>
      <c r="D38" s="4">
        <v>1500</v>
      </c>
      <c r="E38" s="6">
        <v>0</v>
      </c>
      <c r="F38" s="4">
        <f t="shared" si="0"/>
        <v>0</v>
      </c>
      <c r="G38" s="17">
        <v>0.35</v>
      </c>
      <c r="H38" s="23">
        <v>0</v>
      </c>
      <c r="I38" s="19">
        <f t="shared" si="1"/>
        <v>0</v>
      </c>
      <c r="J38" s="3"/>
      <c r="K38" s="2"/>
    </row>
    <row r="39" spans="2:11" ht="12.75">
      <c r="B39" s="38" t="s">
        <v>61</v>
      </c>
      <c r="C39" s="39"/>
      <c r="D39" s="4">
        <v>600</v>
      </c>
      <c r="E39" s="6">
        <v>0</v>
      </c>
      <c r="F39" s="4">
        <f t="shared" si="0"/>
        <v>0</v>
      </c>
      <c r="G39" s="17">
        <v>0.35</v>
      </c>
      <c r="H39" s="23">
        <v>0</v>
      </c>
      <c r="I39" s="19">
        <f t="shared" si="1"/>
        <v>0</v>
      </c>
      <c r="J39" s="3"/>
      <c r="K39" s="2"/>
    </row>
    <row r="40" spans="2:11" ht="12.75">
      <c r="B40" s="38" t="s">
        <v>62</v>
      </c>
      <c r="C40" s="39"/>
      <c r="D40" s="4">
        <v>35</v>
      </c>
      <c r="E40" s="6">
        <v>0</v>
      </c>
      <c r="F40" s="4">
        <f t="shared" si="0"/>
        <v>0</v>
      </c>
      <c r="G40" s="17">
        <v>0.35</v>
      </c>
      <c r="H40" s="23">
        <f>(F40*G40)/1000</f>
        <v>0</v>
      </c>
      <c r="I40" s="19">
        <f t="shared" si="1"/>
        <v>0</v>
      </c>
      <c r="J40" s="3"/>
      <c r="K40" s="2"/>
    </row>
    <row r="41" spans="2:11" ht="12.75">
      <c r="B41" s="38" t="s">
        <v>63</v>
      </c>
      <c r="C41" s="39"/>
      <c r="D41" s="4">
        <v>200</v>
      </c>
      <c r="E41" s="6">
        <v>0</v>
      </c>
      <c r="F41" s="4">
        <f t="shared" si="0"/>
        <v>0</v>
      </c>
      <c r="G41" s="17">
        <v>0.35</v>
      </c>
      <c r="H41" s="23">
        <v>0</v>
      </c>
      <c r="I41" s="19">
        <f t="shared" si="1"/>
        <v>0</v>
      </c>
      <c r="J41" s="3"/>
      <c r="K41" s="2"/>
    </row>
    <row r="42" spans="2:11" ht="12.75">
      <c r="B42" s="38" t="s">
        <v>64</v>
      </c>
      <c r="C42" s="39"/>
      <c r="D42" s="4">
        <v>25</v>
      </c>
      <c r="E42" s="6">
        <v>0</v>
      </c>
      <c r="F42" s="4">
        <f t="shared" si="0"/>
        <v>0</v>
      </c>
      <c r="G42" s="17">
        <v>0.35</v>
      </c>
      <c r="H42" s="23">
        <f aca="true" t="shared" si="2" ref="H42:H48">(F42*G42)/1000</f>
        <v>0</v>
      </c>
      <c r="I42" s="19">
        <f t="shared" si="1"/>
        <v>0</v>
      </c>
      <c r="J42" s="3"/>
      <c r="K42" s="2"/>
    </row>
    <row r="43" spans="2:11" ht="12.75">
      <c r="B43" s="38" t="s">
        <v>103</v>
      </c>
      <c r="C43" s="39"/>
      <c r="D43" s="4">
        <v>220</v>
      </c>
      <c r="E43" s="6">
        <v>0</v>
      </c>
      <c r="F43" s="4">
        <f t="shared" si="0"/>
        <v>0</v>
      </c>
      <c r="G43" s="17">
        <v>0.35</v>
      </c>
      <c r="H43" s="23">
        <f t="shared" si="2"/>
        <v>0</v>
      </c>
      <c r="I43" s="19">
        <f t="shared" si="1"/>
        <v>0</v>
      </c>
      <c r="J43" s="3"/>
      <c r="K43" s="2"/>
    </row>
    <row r="44" spans="2:11" ht="12.75">
      <c r="B44" s="38" t="s">
        <v>104</v>
      </c>
      <c r="C44" s="39"/>
      <c r="D44" s="4">
        <v>150</v>
      </c>
      <c r="E44" s="6">
        <v>0</v>
      </c>
      <c r="F44" s="4">
        <f>D44*E44</f>
        <v>0</v>
      </c>
      <c r="G44" s="17">
        <v>0.35</v>
      </c>
      <c r="H44" s="23">
        <f t="shared" si="2"/>
        <v>0</v>
      </c>
      <c r="I44" s="19">
        <f>(F44*G44*H44*4)/1000</f>
        <v>0</v>
      </c>
      <c r="J44" s="3"/>
      <c r="K44" s="2"/>
    </row>
    <row r="45" spans="2:11" ht="12.75">
      <c r="B45" s="38" t="s">
        <v>102</v>
      </c>
      <c r="C45" s="39"/>
      <c r="D45" s="4">
        <v>340</v>
      </c>
      <c r="E45" s="6">
        <v>0</v>
      </c>
      <c r="F45" s="4">
        <f>D45*E45</f>
        <v>0</v>
      </c>
      <c r="G45" s="17">
        <v>0.35</v>
      </c>
      <c r="H45" s="23">
        <f t="shared" si="2"/>
        <v>0</v>
      </c>
      <c r="I45" s="19">
        <f>(F45*G45*H45*4)/1000</f>
        <v>0</v>
      </c>
      <c r="J45" s="3"/>
      <c r="K45" s="2"/>
    </row>
    <row r="46" spans="2:11" ht="12.75">
      <c r="B46" s="38" t="s">
        <v>65</v>
      </c>
      <c r="C46" s="39"/>
      <c r="D46" s="4">
        <v>100</v>
      </c>
      <c r="E46" s="6">
        <v>0</v>
      </c>
      <c r="F46" s="4">
        <f t="shared" si="0"/>
        <v>0</v>
      </c>
      <c r="G46" s="17">
        <v>0.35</v>
      </c>
      <c r="H46" s="23">
        <f t="shared" si="2"/>
        <v>0</v>
      </c>
      <c r="I46" s="19">
        <f t="shared" si="1"/>
        <v>0</v>
      </c>
      <c r="J46" s="3"/>
      <c r="K46" s="2"/>
    </row>
    <row r="47" spans="2:11" ht="12.75">
      <c r="B47" s="38" t="s">
        <v>66</v>
      </c>
      <c r="C47" s="39"/>
      <c r="D47" s="4">
        <v>1</v>
      </c>
      <c r="E47" s="6">
        <v>0</v>
      </c>
      <c r="F47" s="4">
        <f t="shared" si="0"/>
        <v>0</v>
      </c>
      <c r="G47" s="17">
        <v>0.35</v>
      </c>
      <c r="H47" s="23">
        <f t="shared" si="2"/>
        <v>0</v>
      </c>
      <c r="I47" s="19">
        <f t="shared" si="1"/>
        <v>0</v>
      </c>
      <c r="J47" s="3"/>
      <c r="K47" s="2"/>
    </row>
    <row r="48" spans="2:11" ht="12.75">
      <c r="B48" s="38" t="s">
        <v>67</v>
      </c>
      <c r="C48" s="39"/>
      <c r="D48" s="4">
        <v>8</v>
      </c>
      <c r="E48" s="6">
        <v>0</v>
      </c>
      <c r="F48" s="4">
        <f t="shared" si="0"/>
        <v>0</v>
      </c>
      <c r="G48" s="17">
        <v>0.35</v>
      </c>
      <c r="H48" s="23">
        <f t="shared" si="2"/>
        <v>0</v>
      </c>
      <c r="I48" s="19">
        <f t="shared" si="1"/>
        <v>0</v>
      </c>
      <c r="J48" s="3"/>
      <c r="K48" s="2"/>
    </row>
    <row r="49" spans="2:11" ht="12.75">
      <c r="B49" s="38" t="s">
        <v>68</v>
      </c>
      <c r="C49" s="39"/>
      <c r="D49" s="4">
        <v>65</v>
      </c>
      <c r="E49" s="6">
        <v>0</v>
      </c>
      <c r="F49" s="4">
        <f t="shared" si="0"/>
        <v>0</v>
      </c>
      <c r="G49" s="17">
        <v>0.35</v>
      </c>
      <c r="H49" s="23">
        <v>170</v>
      </c>
      <c r="I49" s="19">
        <f t="shared" si="1"/>
        <v>0</v>
      </c>
      <c r="J49" s="3"/>
      <c r="K49" s="2"/>
    </row>
    <row r="50" spans="2:11" ht="12.75">
      <c r="B50" s="38" t="s">
        <v>69</v>
      </c>
      <c r="C50" s="39"/>
      <c r="D50" s="4">
        <v>65</v>
      </c>
      <c r="E50" s="6">
        <v>1</v>
      </c>
      <c r="F50" s="4">
        <f t="shared" si="0"/>
        <v>65</v>
      </c>
      <c r="G50" s="17">
        <v>0.35</v>
      </c>
      <c r="H50" s="23">
        <v>0</v>
      </c>
      <c r="I50" s="19">
        <f t="shared" si="1"/>
        <v>0</v>
      </c>
      <c r="J50" s="3"/>
      <c r="K50" s="2"/>
    </row>
    <row r="51" spans="2:11" ht="12.75">
      <c r="B51" s="38" t="s">
        <v>6</v>
      </c>
      <c r="C51" s="39"/>
      <c r="D51" s="4">
        <v>50</v>
      </c>
      <c r="E51" s="6">
        <v>1</v>
      </c>
      <c r="F51" s="4">
        <f t="shared" si="0"/>
        <v>50</v>
      </c>
      <c r="G51" s="17">
        <v>0.35</v>
      </c>
      <c r="H51" s="23">
        <v>0</v>
      </c>
      <c r="I51" s="19">
        <f t="shared" si="1"/>
        <v>0</v>
      </c>
      <c r="J51" s="3"/>
      <c r="K51" s="2"/>
    </row>
    <row r="52" spans="2:11" ht="12.75">
      <c r="B52" s="38" t="s">
        <v>70</v>
      </c>
      <c r="C52" s="39"/>
      <c r="D52" s="4">
        <v>150</v>
      </c>
      <c r="E52" s="6">
        <v>0</v>
      </c>
      <c r="F52" s="4">
        <f t="shared" si="0"/>
        <v>0</v>
      </c>
      <c r="G52" s="17">
        <v>0.35</v>
      </c>
      <c r="H52" s="23">
        <v>0</v>
      </c>
      <c r="I52" s="19">
        <f t="shared" si="1"/>
        <v>0</v>
      </c>
      <c r="J52" s="3"/>
      <c r="K52" s="2"/>
    </row>
    <row r="53" spans="2:11" ht="12.75">
      <c r="B53" s="38" t="s">
        <v>71</v>
      </c>
      <c r="C53" s="39"/>
      <c r="D53" s="4">
        <v>3</v>
      </c>
      <c r="E53" s="6">
        <v>0</v>
      </c>
      <c r="F53" s="4">
        <f t="shared" si="0"/>
        <v>0</v>
      </c>
      <c r="G53" s="17">
        <v>0.35</v>
      </c>
      <c r="H53" s="23">
        <f>(F53*G53)/1000</f>
        <v>0</v>
      </c>
      <c r="I53" s="19">
        <f t="shared" si="1"/>
        <v>0</v>
      </c>
      <c r="J53" s="3"/>
      <c r="K53" s="2"/>
    </row>
    <row r="54" spans="2:11" ht="12.75">
      <c r="B54" s="38" t="s">
        <v>72</v>
      </c>
      <c r="C54" s="39"/>
      <c r="D54" s="4">
        <v>5</v>
      </c>
      <c r="E54" s="6">
        <v>0</v>
      </c>
      <c r="F54" s="4">
        <f t="shared" si="0"/>
        <v>0</v>
      </c>
      <c r="G54" s="17">
        <v>0.35</v>
      </c>
      <c r="H54" s="23">
        <f>(F54*G54)/1000</f>
        <v>0</v>
      </c>
      <c r="I54" s="19">
        <f t="shared" si="1"/>
        <v>0</v>
      </c>
      <c r="J54" s="3"/>
      <c r="K54" s="2"/>
    </row>
    <row r="55" spans="2:11" ht="12.75">
      <c r="B55" s="38" t="s">
        <v>73</v>
      </c>
      <c r="C55" s="39"/>
      <c r="D55" s="4">
        <v>150</v>
      </c>
      <c r="E55" s="6">
        <v>0</v>
      </c>
      <c r="F55" s="4">
        <f t="shared" si="0"/>
        <v>0</v>
      </c>
      <c r="G55" s="17">
        <v>0.35</v>
      </c>
      <c r="H55" s="23">
        <v>0</v>
      </c>
      <c r="I55" s="19">
        <f t="shared" si="1"/>
        <v>0</v>
      </c>
      <c r="J55" s="3"/>
      <c r="K55" s="2"/>
    </row>
    <row r="56" spans="2:11" ht="12.75">
      <c r="B56" s="38" t="s">
        <v>74</v>
      </c>
      <c r="C56" s="39"/>
      <c r="D56" s="4">
        <v>50</v>
      </c>
      <c r="E56" s="6">
        <v>1</v>
      </c>
      <c r="F56" s="4">
        <f t="shared" si="0"/>
        <v>50</v>
      </c>
      <c r="G56" s="17">
        <v>0.35</v>
      </c>
      <c r="H56" s="23">
        <v>8</v>
      </c>
      <c r="I56" s="19">
        <f t="shared" si="1"/>
        <v>0.56</v>
      </c>
      <c r="J56" s="3"/>
      <c r="K56" s="2"/>
    </row>
    <row r="57" spans="2:11" ht="12.75">
      <c r="B57" s="38" t="s">
        <v>75</v>
      </c>
      <c r="C57" s="39"/>
      <c r="D57" s="4">
        <v>450</v>
      </c>
      <c r="E57" s="6">
        <v>0</v>
      </c>
      <c r="F57" s="4">
        <f t="shared" si="0"/>
        <v>0</v>
      </c>
      <c r="G57" s="17">
        <v>0.35</v>
      </c>
      <c r="H57" s="23">
        <v>8</v>
      </c>
      <c r="I57" s="19">
        <f t="shared" si="1"/>
        <v>0</v>
      </c>
      <c r="J57" s="3"/>
      <c r="K57" s="2"/>
    </row>
    <row r="58" spans="2:11" ht="12.75">
      <c r="B58" s="38" t="s">
        <v>20</v>
      </c>
      <c r="C58" s="39"/>
      <c r="D58" s="4">
        <v>100</v>
      </c>
      <c r="E58" s="6">
        <v>0</v>
      </c>
      <c r="F58" s="4">
        <f t="shared" si="0"/>
        <v>0</v>
      </c>
      <c r="G58" s="17">
        <v>0.35</v>
      </c>
      <c r="H58" s="23">
        <f>(F58*G58)/1000</f>
        <v>0</v>
      </c>
      <c r="I58" s="19">
        <f t="shared" si="1"/>
        <v>0</v>
      </c>
      <c r="J58" s="3"/>
      <c r="K58" s="2"/>
    </row>
    <row r="59" spans="2:11" ht="12.75">
      <c r="B59" s="38" t="s">
        <v>8</v>
      </c>
      <c r="C59" s="39"/>
      <c r="D59" s="4">
        <v>1800</v>
      </c>
      <c r="E59" s="6">
        <v>1</v>
      </c>
      <c r="F59" s="4">
        <f t="shared" si="0"/>
        <v>1800</v>
      </c>
      <c r="G59" s="17">
        <v>0.35</v>
      </c>
      <c r="H59" s="23">
        <v>4</v>
      </c>
      <c r="I59" s="19">
        <f t="shared" si="1"/>
        <v>10.08</v>
      </c>
      <c r="J59" s="3"/>
      <c r="K59" s="2"/>
    </row>
    <row r="60" spans="2:11" ht="12.75">
      <c r="B60" s="38" t="s">
        <v>76</v>
      </c>
      <c r="C60" s="39"/>
      <c r="D60" s="4">
        <v>5750</v>
      </c>
      <c r="E60" s="6">
        <v>0</v>
      </c>
      <c r="F60" s="4">
        <f t="shared" si="0"/>
        <v>0</v>
      </c>
      <c r="G60" s="17">
        <v>0.35</v>
      </c>
      <c r="H60" s="23">
        <v>0</v>
      </c>
      <c r="I60" s="19">
        <f t="shared" si="1"/>
        <v>0</v>
      </c>
      <c r="J60" s="3"/>
      <c r="K60" s="2"/>
    </row>
    <row r="61" spans="2:11" ht="12.75">
      <c r="B61" s="38" t="s">
        <v>77</v>
      </c>
      <c r="C61" s="39"/>
      <c r="D61" s="4">
        <v>400</v>
      </c>
      <c r="E61" s="6">
        <v>0</v>
      </c>
      <c r="F61" s="4">
        <f t="shared" si="0"/>
        <v>0</v>
      </c>
      <c r="G61" s="17">
        <v>0.35</v>
      </c>
      <c r="H61" s="23">
        <v>0</v>
      </c>
      <c r="I61" s="19">
        <f t="shared" si="1"/>
        <v>0</v>
      </c>
      <c r="J61" s="3"/>
      <c r="K61" s="2"/>
    </row>
    <row r="62" spans="2:11" ht="12.75">
      <c r="B62" s="38" t="s">
        <v>78</v>
      </c>
      <c r="C62" s="39"/>
      <c r="D62" s="4">
        <v>400</v>
      </c>
      <c r="E62" s="6">
        <v>1</v>
      </c>
      <c r="F62" s="4">
        <f t="shared" si="0"/>
        <v>400</v>
      </c>
      <c r="G62" s="17">
        <v>0.35</v>
      </c>
      <c r="H62" s="23">
        <v>170</v>
      </c>
      <c r="I62" s="19">
        <f t="shared" si="1"/>
        <v>95.2</v>
      </c>
      <c r="J62" s="3"/>
      <c r="K62" s="2"/>
    </row>
    <row r="63" spans="2:11" ht="12.75">
      <c r="B63" s="38" t="s">
        <v>106</v>
      </c>
      <c r="C63" s="39"/>
      <c r="D63" s="4">
        <v>170</v>
      </c>
      <c r="E63" s="6">
        <v>1</v>
      </c>
      <c r="F63" s="4">
        <f>D63*E63</f>
        <v>170</v>
      </c>
      <c r="G63" s="17">
        <v>0.35</v>
      </c>
      <c r="H63" s="23">
        <v>170</v>
      </c>
      <c r="I63" s="19">
        <f>(F63*G63*H63*4)/1000</f>
        <v>40.459999999999994</v>
      </c>
      <c r="J63" s="3"/>
      <c r="K63" s="2"/>
    </row>
    <row r="64" spans="2:11" ht="12.75">
      <c r="B64" s="38" t="s">
        <v>108</v>
      </c>
      <c r="C64" s="39"/>
      <c r="D64" s="4">
        <v>1000</v>
      </c>
      <c r="E64" s="6">
        <v>1</v>
      </c>
      <c r="F64" s="4">
        <f>D64*E64</f>
        <v>1000</v>
      </c>
      <c r="G64" s="17">
        <v>0.35</v>
      </c>
      <c r="H64" s="23">
        <v>170</v>
      </c>
      <c r="I64" s="19">
        <f>(F64*G64*H64*4)/1000</f>
        <v>238</v>
      </c>
      <c r="J64" s="3"/>
      <c r="K64" s="2"/>
    </row>
    <row r="65" spans="2:11" ht="12.75">
      <c r="B65" s="38" t="s">
        <v>107</v>
      </c>
      <c r="C65" s="39"/>
      <c r="D65" s="4">
        <v>1000</v>
      </c>
      <c r="E65" s="6">
        <v>1</v>
      </c>
      <c r="F65" s="4">
        <f>D65*E65</f>
        <v>1000</v>
      </c>
      <c r="G65" s="17">
        <v>0.35</v>
      </c>
      <c r="H65" s="23">
        <v>170</v>
      </c>
      <c r="I65" s="19">
        <f>(F65*G65*H65*4)/1000</f>
        <v>238</v>
      </c>
      <c r="J65" s="3"/>
      <c r="K65" s="2"/>
    </row>
    <row r="66" spans="2:11" ht="12.75">
      <c r="B66" s="38" t="s">
        <v>79</v>
      </c>
      <c r="C66" s="39"/>
      <c r="D66" s="4">
        <v>200</v>
      </c>
      <c r="E66" s="6">
        <v>0</v>
      </c>
      <c r="F66" s="4">
        <f t="shared" si="0"/>
        <v>0</v>
      </c>
      <c r="G66" s="17">
        <v>0.35</v>
      </c>
      <c r="H66" s="23">
        <v>0</v>
      </c>
      <c r="I66" s="19">
        <f t="shared" si="1"/>
        <v>0</v>
      </c>
      <c r="J66" s="3"/>
      <c r="K66" s="2"/>
    </row>
    <row r="67" spans="2:9" ht="12.75">
      <c r="B67" s="1"/>
      <c r="C67" s="1"/>
      <c r="D67" s="1"/>
      <c r="E67" s="11" t="s">
        <v>16</v>
      </c>
      <c r="F67" s="12">
        <f>SUM(F6:F66)</f>
        <v>12975</v>
      </c>
      <c r="H67" s="25" t="s">
        <v>99</v>
      </c>
      <c r="I67" s="26">
        <f>SUM(I6:I66)</f>
        <v>807.8</v>
      </c>
    </row>
    <row r="68" spans="1:8" ht="18">
      <c r="A68" t="s">
        <v>17</v>
      </c>
      <c r="B68" s="42" t="s">
        <v>26</v>
      </c>
      <c r="C68" s="43"/>
      <c r="D68" s="43"/>
      <c r="E68" s="44"/>
      <c r="F68" s="1"/>
      <c r="G68" s="3"/>
      <c r="H68" s="24"/>
    </row>
    <row r="69" spans="2:8" ht="51">
      <c r="B69" s="45"/>
      <c r="C69" s="46"/>
      <c r="D69" s="13" t="s">
        <v>37</v>
      </c>
      <c r="E69" s="4" t="s">
        <v>3</v>
      </c>
      <c r="F69" s="15" t="s">
        <v>96</v>
      </c>
      <c r="G69" s="22" t="s">
        <v>97</v>
      </c>
      <c r="H69" s="18" t="s">
        <v>83</v>
      </c>
    </row>
    <row r="70" spans="2:8" ht="12.75">
      <c r="B70" s="45" t="s">
        <v>27</v>
      </c>
      <c r="C70" s="46"/>
      <c r="D70" s="6">
        <v>500</v>
      </c>
      <c r="E70" s="4">
        <f>D70*55</f>
        <v>27500</v>
      </c>
      <c r="F70" s="17">
        <v>0.35</v>
      </c>
      <c r="G70" s="23">
        <v>60</v>
      </c>
      <c r="H70" s="31">
        <f>(E70*F70*G70*4)/1000</f>
        <v>2310</v>
      </c>
    </row>
    <row r="71" spans="2:8" ht="12.75">
      <c r="B71" s="45" t="s">
        <v>28</v>
      </c>
      <c r="C71" s="46"/>
      <c r="D71" s="6">
        <v>400</v>
      </c>
      <c r="E71" s="4">
        <f>D71*30</f>
        <v>12000</v>
      </c>
      <c r="F71" s="17">
        <v>0.35</v>
      </c>
      <c r="G71" s="23">
        <v>60</v>
      </c>
      <c r="H71" s="31">
        <f>(E71*F71*G71*4)/1000</f>
        <v>1008</v>
      </c>
    </row>
    <row r="72" spans="2:8" ht="12.75">
      <c r="B72" s="45" t="s">
        <v>29</v>
      </c>
      <c r="C72" s="46"/>
      <c r="D72" s="6">
        <v>350</v>
      </c>
      <c r="E72" s="4">
        <f>D72*70</f>
        <v>24500</v>
      </c>
      <c r="F72" s="17">
        <v>0.35</v>
      </c>
      <c r="G72" s="23">
        <v>170</v>
      </c>
      <c r="H72" s="31">
        <f>(E72*F72*G72*4)/1000</f>
        <v>5831</v>
      </c>
    </row>
    <row r="73" spans="2:8" ht="12.75">
      <c r="B73" s="45" t="s">
        <v>30</v>
      </c>
      <c r="C73" s="46"/>
      <c r="D73" s="6">
        <v>600</v>
      </c>
      <c r="E73" s="4">
        <f>D73*15</f>
        <v>9000</v>
      </c>
      <c r="F73" s="17">
        <v>0.35</v>
      </c>
      <c r="G73" s="23">
        <v>60</v>
      </c>
      <c r="H73" s="31">
        <f>(E73*F73*G73*4)/1000</f>
        <v>756</v>
      </c>
    </row>
    <row r="74" spans="2:9" ht="12.75">
      <c r="B74" s="1"/>
      <c r="C74" s="1"/>
      <c r="D74" s="1"/>
      <c r="E74" s="27"/>
      <c r="F74" s="8"/>
      <c r="G74" s="28"/>
      <c r="H74" s="29"/>
      <c r="I74" s="30"/>
    </row>
    <row r="75" spans="2:9" ht="12.75">
      <c r="B75" s="1"/>
      <c r="C75" s="1"/>
      <c r="D75" s="1"/>
      <c r="E75" s="27"/>
      <c r="F75" s="8"/>
      <c r="G75" s="28"/>
      <c r="H75" s="29"/>
      <c r="I75" s="30"/>
    </row>
    <row r="76" spans="1:9" ht="51.75">
      <c r="A76" t="s">
        <v>25</v>
      </c>
      <c r="B76" s="51" t="s">
        <v>82</v>
      </c>
      <c r="C76" s="51"/>
      <c r="D76" s="4" t="s">
        <v>3</v>
      </c>
      <c r="E76" s="34" t="s">
        <v>35</v>
      </c>
      <c r="F76" s="4" t="s">
        <v>4</v>
      </c>
      <c r="G76" s="15" t="s">
        <v>96</v>
      </c>
      <c r="H76" s="22" t="s">
        <v>97</v>
      </c>
      <c r="I76" s="18" t="s">
        <v>83</v>
      </c>
    </row>
    <row r="77" spans="2:9" ht="12.75">
      <c r="B77" s="36" t="s">
        <v>18</v>
      </c>
      <c r="C77" s="37"/>
      <c r="D77" s="4">
        <v>200</v>
      </c>
      <c r="E77" s="34">
        <v>10</v>
      </c>
      <c r="F77" s="4">
        <f>D77*E77</f>
        <v>2000</v>
      </c>
      <c r="G77" s="17">
        <v>0.35</v>
      </c>
      <c r="H77" s="23">
        <v>60</v>
      </c>
      <c r="I77" s="19">
        <f>(F77*G77*H77*4)/1000</f>
        <v>168</v>
      </c>
    </row>
    <row r="78" spans="2:9" ht="12.75">
      <c r="B78" s="36" t="s">
        <v>19</v>
      </c>
      <c r="C78" s="37"/>
      <c r="D78" s="4">
        <v>200</v>
      </c>
      <c r="E78" s="34">
        <v>15</v>
      </c>
      <c r="F78" s="4">
        <f aca="true" t="shared" si="3" ref="F78:F106">D78*E78</f>
        <v>3000</v>
      </c>
      <c r="G78" s="17">
        <v>0.35</v>
      </c>
      <c r="H78" s="23">
        <v>60</v>
      </c>
      <c r="I78" s="19">
        <f aca="true" t="shared" si="4" ref="I78:I106">(F78*G78*H78*4)/1000</f>
        <v>252</v>
      </c>
    </row>
    <row r="79" spans="2:9" ht="12.75">
      <c r="B79" s="32" t="s">
        <v>18</v>
      </c>
      <c r="C79" s="33"/>
      <c r="D79" s="4">
        <v>200</v>
      </c>
      <c r="E79" s="34">
        <v>10</v>
      </c>
      <c r="F79" s="4">
        <f t="shared" si="3"/>
        <v>2000</v>
      </c>
      <c r="G79" s="17">
        <v>0.35</v>
      </c>
      <c r="H79" s="23">
        <v>60</v>
      </c>
      <c r="I79" s="19">
        <f t="shared" si="4"/>
        <v>168</v>
      </c>
    </row>
    <row r="80" spans="2:9" ht="12.75">
      <c r="B80" s="36" t="s">
        <v>20</v>
      </c>
      <c r="C80" s="40"/>
      <c r="D80" s="4">
        <v>400</v>
      </c>
      <c r="E80" s="34">
        <v>15</v>
      </c>
      <c r="F80" s="4">
        <f t="shared" si="3"/>
        <v>6000</v>
      </c>
      <c r="G80" s="17">
        <v>0.35</v>
      </c>
      <c r="H80" s="23">
        <v>60</v>
      </c>
      <c r="I80" s="19">
        <f t="shared" si="4"/>
        <v>504</v>
      </c>
    </row>
    <row r="81" spans="2:9" ht="12.75">
      <c r="B81" s="36" t="s">
        <v>8</v>
      </c>
      <c r="C81" s="40"/>
      <c r="D81" s="4">
        <v>1800</v>
      </c>
      <c r="E81" s="34">
        <v>10</v>
      </c>
      <c r="F81" s="4">
        <f t="shared" si="3"/>
        <v>18000</v>
      </c>
      <c r="G81" s="17">
        <v>0.35</v>
      </c>
      <c r="H81" s="23">
        <v>60</v>
      </c>
      <c r="I81" s="19">
        <f t="shared" si="4"/>
        <v>1512</v>
      </c>
    </row>
    <row r="82" spans="2:9" ht="12.75">
      <c r="B82" s="36" t="s">
        <v>21</v>
      </c>
      <c r="C82" s="40"/>
      <c r="D82" s="4">
        <v>400</v>
      </c>
      <c r="E82" s="34">
        <v>10</v>
      </c>
      <c r="F82" s="4">
        <f t="shared" si="3"/>
        <v>4000</v>
      </c>
      <c r="G82" s="17">
        <v>0.35</v>
      </c>
      <c r="H82" s="23">
        <v>60</v>
      </c>
      <c r="I82" s="19">
        <f t="shared" si="4"/>
        <v>336</v>
      </c>
    </row>
    <row r="83" spans="2:9" ht="12.75">
      <c r="B83" s="36" t="s">
        <v>22</v>
      </c>
      <c r="C83" s="40"/>
      <c r="D83" s="4">
        <v>5000</v>
      </c>
      <c r="E83" s="34">
        <v>10</v>
      </c>
      <c r="F83" s="4">
        <f t="shared" si="3"/>
        <v>50000</v>
      </c>
      <c r="G83" s="17">
        <v>0.35</v>
      </c>
      <c r="H83" s="23">
        <v>60</v>
      </c>
      <c r="I83" s="19">
        <f t="shared" si="4"/>
        <v>4200</v>
      </c>
    </row>
    <row r="84" spans="2:9" ht="12.75">
      <c r="B84" s="36" t="s">
        <v>23</v>
      </c>
      <c r="C84" s="37"/>
      <c r="D84" s="4">
        <v>3500</v>
      </c>
      <c r="E84" s="34">
        <v>0</v>
      </c>
      <c r="F84" s="4">
        <f t="shared" si="3"/>
        <v>0</v>
      </c>
      <c r="G84" s="17">
        <v>0.35</v>
      </c>
      <c r="H84" s="23">
        <v>60</v>
      </c>
      <c r="I84" s="19">
        <f t="shared" si="4"/>
        <v>0</v>
      </c>
    </row>
    <row r="85" spans="2:9" ht="12.75">
      <c r="B85" s="36" t="s">
        <v>101</v>
      </c>
      <c r="C85" s="37"/>
      <c r="D85" s="4">
        <v>1800</v>
      </c>
      <c r="E85" s="34">
        <v>1</v>
      </c>
      <c r="F85" s="4">
        <f t="shared" si="3"/>
        <v>1800</v>
      </c>
      <c r="G85" s="17">
        <v>0.35</v>
      </c>
      <c r="H85" s="23">
        <v>60</v>
      </c>
      <c r="I85" s="19">
        <f t="shared" si="4"/>
        <v>151.2</v>
      </c>
    </row>
    <row r="86" spans="2:9" ht="12.75">
      <c r="B86" s="36" t="s">
        <v>11</v>
      </c>
      <c r="C86" s="37"/>
      <c r="D86" s="4">
        <v>400</v>
      </c>
      <c r="E86" s="34">
        <v>1</v>
      </c>
      <c r="F86" s="4">
        <f t="shared" si="3"/>
        <v>400</v>
      </c>
      <c r="G86" s="17">
        <v>0.35</v>
      </c>
      <c r="H86" s="23">
        <v>60</v>
      </c>
      <c r="I86" s="19">
        <f t="shared" si="4"/>
        <v>33.6</v>
      </c>
    </row>
    <row r="87" spans="2:9" ht="12.75">
      <c r="B87" s="36" t="s">
        <v>5</v>
      </c>
      <c r="C87" s="37"/>
      <c r="D87" s="4">
        <v>100</v>
      </c>
      <c r="E87" s="34">
        <v>2</v>
      </c>
      <c r="F87" s="4">
        <f t="shared" si="3"/>
        <v>200</v>
      </c>
      <c r="G87" s="17">
        <v>0.35</v>
      </c>
      <c r="H87" s="23">
        <v>60</v>
      </c>
      <c r="I87" s="19">
        <f t="shared" si="4"/>
        <v>16.8</v>
      </c>
    </row>
    <row r="88" spans="2:9" ht="12.75">
      <c r="B88" s="36" t="s">
        <v>9</v>
      </c>
      <c r="C88" s="37"/>
      <c r="D88" s="4">
        <v>300</v>
      </c>
      <c r="E88" s="34">
        <v>1</v>
      </c>
      <c r="F88" s="4">
        <f t="shared" si="3"/>
        <v>300</v>
      </c>
      <c r="G88" s="17">
        <v>0.35</v>
      </c>
      <c r="H88" s="23">
        <v>60</v>
      </c>
      <c r="I88" s="19">
        <f t="shared" si="4"/>
        <v>25.2</v>
      </c>
    </row>
    <row r="89" spans="2:9" ht="12.75">
      <c r="B89" s="36" t="s">
        <v>7</v>
      </c>
      <c r="C89" s="37"/>
      <c r="D89" s="4">
        <v>20</v>
      </c>
      <c r="E89" s="34">
        <v>30</v>
      </c>
      <c r="F89" s="4">
        <f t="shared" si="3"/>
        <v>600</v>
      </c>
      <c r="G89" s="17">
        <v>0.35</v>
      </c>
      <c r="H89" s="23">
        <v>60</v>
      </c>
      <c r="I89" s="19">
        <f t="shared" si="4"/>
        <v>50.4</v>
      </c>
    </row>
    <row r="90" spans="2:9" ht="12.75">
      <c r="B90" s="36" t="s">
        <v>6</v>
      </c>
      <c r="C90" s="37"/>
      <c r="D90" s="4">
        <v>50</v>
      </c>
      <c r="E90" s="34">
        <v>1</v>
      </c>
      <c r="F90" s="4">
        <f t="shared" si="3"/>
        <v>50</v>
      </c>
      <c r="G90" s="17">
        <v>0.35</v>
      </c>
      <c r="H90" s="23">
        <v>60</v>
      </c>
      <c r="I90" s="19">
        <f t="shared" si="4"/>
        <v>4.2</v>
      </c>
    </row>
    <row r="91" spans="2:9" ht="12.75">
      <c r="B91" s="36" t="s">
        <v>78</v>
      </c>
      <c r="C91" s="37"/>
      <c r="D91" s="4">
        <v>400</v>
      </c>
      <c r="E91" s="34">
        <v>1</v>
      </c>
      <c r="F91" s="4">
        <f t="shared" si="3"/>
        <v>400</v>
      </c>
      <c r="G91" s="17">
        <v>0.35</v>
      </c>
      <c r="H91" s="23">
        <v>60</v>
      </c>
      <c r="I91" s="19">
        <f t="shared" si="4"/>
        <v>33.6</v>
      </c>
    </row>
    <row r="92" spans="2:9" ht="12.75">
      <c r="B92" s="36" t="s">
        <v>84</v>
      </c>
      <c r="C92" s="37"/>
      <c r="D92" s="4">
        <v>1100</v>
      </c>
      <c r="E92" s="34">
        <v>1</v>
      </c>
      <c r="F92" s="4">
        <f t="shared" si="3"/>
        <v>1100</v>
      </c>
      <c r="G92" s="17">
        <v>0.35</v>
      </c>
      <c r="H92" s="23">
        <v>60</v>
      </c>
      <c r="I92" s="19">
        <f t="shared" si="4"/>
        <v>92.4</v>
      </c>
    </row>
    <row r="93" spans="2:9" ht="12.75">
      <c r="B93" s="36" t="s">
        <v>85</v>
      </c>
      <c r="C93" s="37"/>
      <c r="D93" s="4">
        <v>1500</v>
      </c>
      <c r="E93" s="34">
        <v>0</v>
      </c>
      <c r="F93" s="4">
        <f t="shared" si="3"/>
        <v>0</v>
      </c>
      <c r="G93" s="17">
        <v>0.35</v>
      </c>
      <c r="H93" s="23">
        <v>60</v>
      </c>
      <c r="I93" s="19">
        <f t="shared" si="4"/>
        <v>0</v>
      </c>
    </row>
    <row r="94" spans="2:9" ht="12.75">
      <c r="B94" s="36" t="s">
        <v>86</v>
      </c>
      <c r="C94" s="37"/>
      <c r="D94" s="4">
        <v>1200</v>
      </c>
      <c r="E94" s="34">
        <v>0</v>
      </c>
      <c r="F94" s="4">
        <f t="shared" si="3"/>
        <v>0</v>
      </c>
      <c r="G94" s="17">
        <v>0.35</v>
      </c>
      <c r="H94" s="23">
        <v>0</v>
      </c>
      <c r="I94" s="19">
        <f t="shared" si="4"/>
        <v>0</v>
      </c>
    </row>
    <row r="95" spans="2:9" ht="12.75">
      <c r="B95" s="36" t="s">
        <v>87</v>
      </c>
      <c r="C95" s="37"/>
      <c r="D95" s="4">
        <v>2500</v>
      </c>
      <c r="E95" s="34">
        <v>1</v>
      </c>
      <c r="F95" s="4">
        <f t="shared" si="3"/>
        <v>2500</v>
      </c>
      <c r="G95" s="17">
        <v>0.35</v>
      </c>
      <c r="H95" s="23">
        <v>0</v>
      </c>
      <c r="I95" s="19">
        <f t="shared" si="4"/>
        <v>0</v>
      </c>
    </row>
    <row r="96" spans="2:9" ht="12.75">
      <c r="B96" s="36" t="s">
        <v>88</v>
      </c>
      <c r="C96" s="37"/>
      <c r="D96" s="4">
        <v>1000</v>
      </c>
      <c r="E96" s="34">
        <v>0</v>
      </c>
      <c r="F96" s="4">
        <f t="shared" si="3"/>
        <v>0</v>
      </c>
      <c r="G96" s="17">
        <v>0.35</v>
      </c>
      <c r="H96" s="23">
        <v>0</v>
      </c>
      <c r="I96" s="19">
        <f t="shared" si="4"/>
        <v>0</v>
      </c>
    </row>
    <row r="97" spans="2:9" ht="12.75">
      <c r="B97" s="36" t="s">
        <v>89</v>
      </c>
      <c r="C97" s="37"/>
      <c r="D97" s="4">
        <v>1100</v>
      </c>
      <c r="E97" s="34">
        <v>0</v>
      </c>
      <c r="F97" s="4">
        <f t="shared" si="3"/>
        <v>0</v>
      </c>
      <c r="G97" s="17">
        <v>0.35</v>
      </c>
      <c r="H97" s="23">
        <v>0</v>
      </c>
      <c r="I97" s="19">
        <f t="shared" si="4"/>
        <v>0</v>
      </c>
    </row>
    <row r="98" spans="2:9" ht="12.75">
      <c r="B98" s="36" t="s">
        <v>90</v>
      </c>
      <c r="C98" s="37"/>
      <c r="D98" s="4">
        <v>1300</v>
      </c>
      <c r="E98" s="34">
        <v>0</v>
      </c>
      <c r="F98" s="4">
        <f t="shared" si="3"/>
        <v>0</v>
      </c>
      <c r="G98" s="17">
        <v>0.35</v>
      </c>
      <c r="H98" s="23">
        <v>0</v>
      </c>
      <c r="I98" s="19">
        <f t="shared" si="4"/>
        <v>0</v>
      </c>
    </row>
    <row r="99" spans="2:9" ht="12.75">
      <c r="B99" s="36" t="s">
        <v>91</v>
      </c>
      <c r="C99" s="37"/>
      <c r="D99" s="4">
        <v>1500</v>
      </c>
      <c r="E99" s="34">
        <v>0</v>
      </c>
      <c r="F99" s="4">
        <f t="shared" si="3"/>
        <v>0</v>
      </c>
      <c r="G99" s="17">
        <v>0.35</v>
      </c>
      <c r="H99" s="23">
        <v>0</v>
      </c>
      <c r="I99" s="19">
        <f t="shared" si="4"/>
        <v>0</v>
      </c>
    </row>
    <row r="100" spans="2:9" ht="12.75">
      <c r="B100" s="36" t="s">
        <v>75</v>
      </c>
      <c r="C100" s="37"/>
      <c r="D100" s="4">
        <v>450</v>
      </c>
      <c r="E100" s="34">
        <v>1</v>
      </c>
      <c r="F100" s="4">
        <f t="shared" si="3"/>
        <v>450</v>
      </c>
      <c r="G100" s="17">
        <v>0.35</v>
      </c>
      <c r="H100" s="23">
        <v>5</v>
      </c>
      <c r="I100" s="19">
        <f t="shared" si="4"/>
        <v>3.15</v>
      </c>
    </row>
    <row r="101" spans="2:9" ht="12.75">
      <c r="B101" s="36" t="s">
        <v>92</v>
      </c>
      <c r="C101" s="37"/>
      <c r="D101" s="4">
        <v>50</v>
      </c>
      <c r="E101" s="34">
        <v>10</v>
      </c>
      <c r="F101" s="4">
        <f t="shared" si="3"/>
        <v>500</v>
      </c>
      <c r="G101" s="17">
        <v>0.35</v>
      </c>
      <c r="H101" s="23">
        <v>60</v>
      </c>
      <c r="I101" s="19">
        <f t="shared" si="4"/>
        <v>42</v>
      </c>
    </row>
    <row r="102" spans="2:9" ht="12.75">
      <c r="B102" s="36" t="s">
        <v>93</v>
      </c>
      <c r="C102" s="37"/>
      <c r="D102" s="4">
        <v>600</v>
      </c>
      <c r="E102" s="34">
        <v>1</v>
      </c>
      <c r="F102" s="4">
        <f t="shared" si="3"/>
        <v>600</v>
      </c>
      <c r="G102" s="17">
        <v>0.35</v>
      </c>
      <c r="H102" s="23">
        <v>60</v>
      </c>
      <c r="I102" s="19">
        <f t="shared" si="4"/>
        <v>50.4</v>
      </c>
    </row>
    <row r="103" spans="2:9" ht="12.75">
      <c r="B103" s="36" t="s">
        <v>94</v>
      </c>
      <c r="C103" s="37"/>
      <c r="D103" s="4">
        <v>1800</v>
      </c>
      <c r="E103" s="34">
        <v>1</v>
      </c>
      <c r="F103" s="4">
        <f t="shared" si="3"/>
        <v>1800</v>
      </c>
      <c r="G103" s="17">
        <v>0.35</v>
      </c>
      <c r="H103" s="23">
        <v>60</v>
      </c>
      <c r="I103" s="19">
        <f t="shared" si="4"/>
        <v>151.2</v>
      </c>
    </row>
    <row r="104" spans="2:9" ht="12.75">
      <c r="B104" s="36" t="s">
        <v>14</v>
      </c>
      <c r="C104" s="37"/>
      <c r="D104" s="4">
        <v>800</v>
      </c>
      <c r="E104" s="34">
        <v>1</v>
      </c>
      <c r="F104" s="4">
        <f t="shared" si="3"/>
        <v>800</v>
      </c>
      <c r="G104" s="17">
        <v>0.35</v>
      </c>
      <c r="H104" s="23">
        <v>5</v>
      </c>
      <c r="I104" s="19">
        <f t="shared" si="4"/>
        <v>5.6</v>
      </c>
    </row>
    <row r="105" spans="2:9" ht="12.75">
      <c r="B105" s="36" t="s">
        <v>15</v>
      </c>
      <c r="C105" s="37"/>
      <c r="D105" s="4">
        <v>1200</v>
      </c>
      <c r="E105" s="34">
        <v>1</v>
      </c>
      <c r="F105" s="4">
        <f t="shared" si="3"/>
        <v>1200</v>
      </c>
      <c r="G105" s="17">
        <v>0.35</v>
      </c>
      <c r="H105" s="23">
        <v>5</v>
      </c>
      <c r="I105" s="19">
        <f t="shared" si="4"/>
        <v>8.4</v>
      </c>
    </row>
    <row r="106" spans="2:9" ht="12.75">
      <c r="B106" s="36" t="s">
        <v>48</v>
      </c>
      <c r="C106" s="37"/>
      <c r="D106" s="4">
        <v>350</v>
      </c>
      <c r="E106" s="34">
        <v>1</v>
      </c>
      <c r="F106" s="4">
        <f t="shared" si="3"/>
        <v>350</v>
      </c>
      <c r="G106" s="17">
        <v>0.35</v>
      </c>
      <c r="H106" s="23">
        <v>5</v>
      </c>
      <c r="I106" s="19">
        <f t="shared" si="4"/>
        <v>2.4499999999999997</v>
      </c>
    </row>
    <row r="107" spans="2:9" ht="12.75">
      <c r="B107" s="1"/>
      <c r="C107" s="1"/>
      <c r="D107" s="1"/>
      <c r="E107" s="4" t="s">
        <v>24</v>
      </c>
      <c r="F107" s="4">
        <f>SUM(F77:F106)</f>
        <v>98050</v>
      </c>
      <c r="G107" s="14"/>
      <c r="H107" s="23" t="s">
        <v>24</v>
      </c>
      <c r="I107" s="19">
        <f>SUM(I77:I106)</f>
        <v>7810.5999999999985</v>
      </c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1:6" ht="12.75">
      <c r="A110" t="s">
        <v>31</v>
      </c>
      <c r="B110" s="5" t="s">
        <v>36</v>
      </c>
      <c r="C110" s="5" t="s">
        <v>34</v>
      </c>
      <c r="D110" s="9"/>
      <c r="E110" s="1"/>
      <c r="F110" s="1"/>
    </row>
    <row r="111" spans="2:6" ht="12.75">
      <c r="B111" s="6" t="s">
        <v>32</v>
      </c>
      <c r="C111" s="4" t="s">
        <v>33</v>
      </c>
      <c r="D111" s="8"/>
      <c r="E111" s="1"/>
      <c r="F111" s="1"/>
    </row>
    <row r="112" spans="2:6" ht="12.75">
      <c r="B112" s="6">
        <v>111300</v>
      </c>
      <c r="C112" s="7">
        <f>B112*0.00125</f>
        <v>139.125</v>
      </c>
      <c r="D112" s="10"/>
      <c r="E112" s="1"/>
      <c r="F112" s="1"/>
    </row>
    <row r="114" spans="2:6" ht="14.25">
      <c r="B114" s="41" t="s">
        <v>38</v>
      </c>
      <c r="C114" s="41"/>
      <c r="D114" s="41"/>
      <c r="E114" s="41"/>
      <c r="F114" s="41"/>
    </row>
  </sheetData>
  <sheetProtection/>
  <mergeCells count="100">
    <mergeCell ref="B101:C101"/>
    <mergeCell ref="B102:C102"/>
    <mergeCell ref="B103:C103"/>
    <mergeCell ref="B19:C19"/>
    <mergeCell ref="B20:C20"/>
    <mergeCell ref="B76:C76"/>
    <mergeCell ref="B72:C72"/>
    <mergeCell ref="B96:C96"/>
    <mergeCell ref="B97:C97"/>
    <mergeCell ref="B98:C98"/>
    <mergeCell ref="B2:H2"/>
    <mergeCell ref="B100:C100"/>
    <mergeCell ref="B69:C69"/>
    <mergeCell ref="B70:C70"/>
    <mergeCell ref="B71:C71"/>
    <mergeCell ref="B13:C13"/>
    <mergeCell ref="B14:C14"/>
    <mergeCell ref="B15:C15"/>
    <mergeCell ref="B18:C18"/>
    <mergeCell ref="B16:C16"/>
    <mergeCell ref="B8:C8"/>
    <mergeCell ref="B9:C9"/>
    <mergeCell ref="B10:C10"/>
    <mergeCell ref="B11:C11"/>
    <mergeCell ref="B5:C5"/>
    <mergeCell ref="B6:C6"/>
    <mergeCell ref="B7:C7"/>
    <mergeCell ref="B12:C12"/>
    <mergeCell ref="B68:E68"/>
    <mergeCell ref="B80:C80"/>
    <mergeCell ref="B82:C82"/>
    <mergeCell ref="B83:C83"/>
    <mergeCell ref="B84:C84"/>
    <mergeCell ref="B73:C73"/>
    <mergeCell ref="B92:C92"/>
    <mergeCell ref="B93:C93"/>
    <mergeCell ref="B104:C104"/>
    <mergeCell ref="B94:C94"/>
    <mergeCell ref="B95:C95"/>
    <mergeCell ref="B77:C77"/>
    <mergeCell ref="B78:C78"/>
    <mergeCell ref="B88:C88"/>
    <mergeCell ref="B89:C89"/>
    <mergeCell ref="B99:C99"/>
    <mergeCell ref="B23:C23"/>
    <mergeCell ref="B24:C24"/>
    <mergeCell ref="B25:C25"/>
    <mergeCell ref="B26:C26"/>
    <mergeCell ref="B27:C27"/>
    <mergeCell ref="B114:F114"/>
    <mergeCell ref="B105:C105"/>
    <mergeCell ref="B106:C106"/>
    <mergeCell ref="B90:C90"/>
    <mergeCell ref="B91:C91"/>
    <mergeCell ref="B34:C34"/>
    <mergeCell ref="B35:C35"/>
    <mergeCell ref="B36:C36"/>
    <mergeCell ref="B37:C37"/>
    <mergeCell ref="B38:C38"/>
    <mergeCell ref="B17:C17"/>
    <mergeCell ref="B31:C31"/>
    <mergeCell ref="B32:C32"/>
    <mergeCell ref="B21:C21"/>
    <mergeCell ref="B22:C22"/>
    <mergeCell ref="B48:C48"/>
    <mergeCell ref="B49:C49"/>
    <mergeCell ref="B50:C50"/>
    <mergeCell ref="B51:C51"/>
    <mergeCell ref="B53:C53"/>
    <mergeCell ref="B28:C28"/>
    <mergeCell ref="B29:C29"/>
    <mergeCell ref="B30:C30"/>
    <mergeCell ref="B33:C33"/>
    <mergeCell ref="B44:C44"/>
    <mergeCell ref="B54:C54"/>
    <mergeCell ref="B39:C39"/>
    <mergeCell ref="B40:C40"/>
    <mergeCell ref="B41:C41"/>
    <mergeCell ref="B42:C42"/>
    <mergeCell ref="B43:C43"/>
    <mergeCell ref="B46:C46"/>
    <mergeCell ref="B47:C47"/>
    <mergeCell ref="B45:C45"/>
    <mergeCell ref="B52:C52"/>
    <mergeCell ref="B55:C55"/>
    <mergeCell ref="B56:C56"/>
    <mergeCell ref="B57:C57"/>
    <mergeCell ref="B58:C58"/>
    <mergeCell ref="B59:C59"/>
    <mergeCell ref="B60:C60"/>
    <mergeCell ref="B85:C85"/>
    <mergeCell ref="B86:C86"/>
    <mergeCell ref="B87:C87"/>
    <mergeCell ref="B61:C61"/>
    <mergeCell ref="B62:C62"/>
    <mergeCell ref="B66:C66"/>
    <mergeCell ref="B81:C81"/>
    <mergeCell ref="B63:C63"/>
    <mergeCell ref="B65:C65"/>
    <mergeCell ref="B64:C6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31750845092</cp:lastModifiedBy>
  <cp:lastPrinted>2004-06-24T07:36:53Z</cp:lastPrinted>
  <dcterms:created xsi:type="dcterms:W3CDTF">2004-06-24T06:48:07Z</dcterms:created>
  <dcterms:modified xsi:type="dcterms:W3CDTF">2016-05-16T07:08:56Z</dcterms:modified>
  <cp:category/>
  <cp:version/>
  <cp:contentType/>
  <cp:contentStatus/>
</cp:coreProperties>
</file>