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795" activeTab="0"/>
  </bookViews>
  <sheets>
    <sheet name="Sayfa1" sheetId="1" r:id="rId1"/>
    <sheet name="Sayfa2" sheetId="2" r:id="rId2"/>
    <sheet name="Sayfa3" sheetId="3" r:id="rId3"/>
  </sheets>
  <definedNames/>
  <calcPr fullCalcOnLoad="1"/>
</workbook>
</file>

<file path=xl/sharedStrings.xml><?xml version="1.0" encoding="utf-8"?>
<sst xmlns="http://schemas.openxmlformats.org/spreadsheetml/2006/main" count="194" uniqueCount="147">
  <si>
    <t>(m3/h/m2)</t>
  </si>
  <si>
    <t>(m3/h)</t>
  </si>
  <si>
    <t>Debi</t>
  </si>
  <si>
    <t>Katsayı</t>
  </si>
  <si>
    <t>(m2)</t>
  </si>
  <si>
    <t>4-</t>
  </si>
  <si>
    <t>Seç Asp-Vant</t>
  </si>
  <si>
    <t>GAZİNO-KANTİN</t>
  </si>
  <si>
    <t>SİNEMA</t>
  </si>
  <si>
    <t>KÜTÜPHANE</t>
  </si>
  <si>
    <t>TOPLANTI SALONU</t>
  </si>
  <si>
    <t>DÜKKAN</t>
  </si>
  <si>
    <t>B.MAĞAZALAR</t>
  </si>
  <si>
    <t>OKULLAR</t>
  </si>
  <si>
    <t>OTELLER</t>
  </si>
  <si>
    <t>HAST.KORİDOR</t>
  </si>
  <si>
    <t>HAST.AMELİYATHANE</t>
  </si>
  <si>
    <t>HAST.BULAŞ HASKOĞ</t>
  </si>
  <si>
    <t>HAST.DOĞUMAHANE</t>
  </si>
  <si>
    <t>HAST.SALG HASKOĞ</t>
  </si>
  <si>
    <t>HAST.ÇOCUK HASTKO</t>
  </si>
  <si>
    <t>HAST.DİŞ BÖLÜMÜ</t>
  </si>
  <si>
    <t>HAST.BANYO</t>
  </si>
  <si>
    <t>HAST.BEKL ODASI</t>
  </si>
  <si>
    <t>HAMAM</t>
  </si>
  <si>
    <t>HAMAM Y.HAVUZU</t>
  </si>
  <si>
    <t>HAMAM.KÜV.BANYO</t>
  </si>
  <si>
    <t>HAMAM.BUHAR ODA</t>
  </si>
  <si>
    <t>HAMAM.SICAK HAVAO</t>
  </si>
  <si>
    <t>HAMAM.DUŞLAR</t>
  </si>
  <si>
    <t>ÖZEL BÜRO</t>
  </si>
  <si>
    <t>GENEL BÜRO</t>
  </si>
  <si>
    <t>BEKLEME SALONU</t>
  </si>
  <si>
    <t>MONTAJ ATÖLYESİ</t>
  </si>
  <si>
    <t>GENEL ATÖLYE</t>
  </si>
  <si>
    <t>ELLE VERNİK ATÖLYE</t>
  </si>
  <si>
    <t>TABANC VERNİK ATÖL</t>
  </si>
  <si>
    <t>LABORATUAR-DİGES</t>
  </si>
  <si>
    <t>MAK DAİ-KUV SANT</t>
  </si>
  <si>
    <t>AKÜ ODASI</t>
  </si>
  <si>
    <t>ÖLÇ-KONT ODASI</t>
  </si>
  <si>
    <t>RADYOEV-PROG SALO</t>
  </si>
  <si>
    <t>RADYOEV-KONUŞ OD</t>
  </si>
  <si>
    <t>FİLM ATÖLYESİ</t>
  </si>
  <si>
    <t>ÇH.ÇAMAŞIR YIKAMA</t>
  </si>
  <si>
    <t>ÇH.ÜTÜLEME ODASI</t>
  </si>
  <si>
    <t>ÇH.KURU TEMİZLEME</t>
  </si>
  <si>
    <t>BOYAHANE-ELLE</t>
  </si>
  <si>
    <t>SİS ALMA TESİS</t>
  </si>
  <si>
    <t>OZALİTHANE</t>
  </si>
  <si>
    <t>BÜYÜK GARAJ</t>
  </si>
  <si>
    <t>KÜÇÜK GARAJ</t>
  </si>
  <si>
    <t>DÜKÜMHANE</t>
  </si>
  <si>
    <t>TRENLER</t>
  </si>
  <si>
    <t>KASA DAİRELERİ</t>
  </si>
  <si>
    <t>AHIRLAR</t>
  </si>
  <si>
    <t>Güç(W)</t>
  </si>
  <si>
    <t>Yang.Merd.Basınçland</t>
  </si>
  <si>
    <t>TOPL H.DEBİSİ(m3/h)</t>
  </si>
  <si>
    <t>HAVA DEĞİŞİM KATSAYILARI</t>
  </si>
  <si>
    <t>LOKANTA/KAFETERYA</t>
  </si>
  <si>
    <t>LOK/KIZARTMA ALANI</t>
  </si>
  <si>
    <t>HUZUR/TATİL EVİ</t>
  </si>
  <si>
    <t>DUŞLAR</t>
  </si>
  <si>
    <t>SİGARA ODASI</t>
  </si>
  <si>
    <t>HAYVAN BARINAĞI(KÜMES)</t>
  </si>
  <si>
    <t>SERA</t>
  </si>
  <si>
    <t>5.1-</t>
  </si>
  <si>
    <t>5.2-</t>
  </si>
  <si>
    <t>5.3-</t>
  </si>
  <si>
    <t>OKUL-ODİTORYUM</t>
  </si>
  <si>
    <t>ÖZEL HAVUZ</t>
  </si>
  <si>
    <t>KAPALI YÜZME HAVUZU</t>
  </si>
  <si>
    <t>Debi
(m3/h)</t>
  </si>
  <si>
    <t>Hm
(mmss)</t>
  </si>
  <si>
    <t>*ALAN</t>
  </si>
  <si>
    <t>Havalan
dırma
Yöntemi</t>
  </si>
  <si>
    <t>HAVALANDIRILACAK
MAHAL ADI</t>
  </si>
  <si>
    <t>Egzost</t>
  </si>
  <si>
    <t>Egzost+
Isıt.Bes
leme</t>
  </si>
  <si>
    <t>Egzost
+Besleme</t>
  </si>
  <si>
    <t>KAYNAK ATÖLYESİ</t>
  </si>
  <si>
    <t>ASANSÖR</t>
  </si>
  <si>
    <t>GENEL WC</t>
  </si>
  <si>
    <t>FIRIN</t>
  </si>
  <si>
    <t>KAFE</t>
  </si>
  <si>
    <t>KUAFÖR</t>
  </si>
  <si>
    <t>ÇELİK ISIL İŞL.ATÖL.</t>
  </si>
  <si>
    <t>5.4-</t>
  </si>
  <si>
    <t>Filtre
Alanı(m2)</t>
  </si>
  <si>
    <t>Otopark 
Yüks.
H-(m)</t>
  </si>
  <si>
    <r>
      <t xml:space="preserve">Otopark
 İçin 
</t>
    </r>
    <r>
      <rPr>
        <sz val="11"/>
        <color indexed="8"/>
        <rFont val="Calibri"/>
        <family val="2"/>
      </rPr>
      <t>Seçilen</t>
    </r>
    <r>
      <rPr>
        <sz val="10"/>
        <rFont val="Arial Tur"/>
        <family val="0"/>
      </rPr>
      <t xml:space="preserve">
Br.Süpürme 
Hacimi
Genişliği
a-(m)</t>
    </r>
  </si>
  <si>
    <r>
      <t xml:space="preserve">
</t>
    </r>
    <r>
      <rPr>
        <b/>
        <sz val="11"/>
        <color indexed="8"/>
        <rFont val="Calibri"/>
        <family val="2"/>
      </rPr>
      <t xml:space="preserve">Seçilen </t>
    </r>
    <r>
      <rPr>
        <sz val="10"/>
        <rFont val="Arial Tur"/>
        <family val="0"/>
      </rPr>
      <t xml:space="preserve">
Jet Fan
Motor
Gücü
P(KW)
P(1.1; 1.3; ;5.5; 6.5;
;7.5; 15; 18.5 )</t>
    </r>
  </si>
  <si>
    <t>Seçilen
Jet Fanın
Hava
Çıkış
Hızı 
V(m/s)</t>
  </si>
  <si>
    <t>Seçilen
Jet 
Fanın
Debisi
Q1
(m3/s)</t>
  </si>
  <si>
    <t>Seçilen
Jet 
Fanın
İtme
Kuvveti
F(N)</t>
  </si>
  <si>
    <t>Seçilen
Jet 
Fanın
Motor
Amperi
I(A)</t>
  </si>
  <si>
    <t>Seçilen
Jet
 Fanın
Motor
Devri
n(d/d)
Sabit</t>
  </si>
  <si>
    <t>Seçilen
Jet 
Fanın
Ses 
Basınç
Seviyesi
SB( dB)</t>
  </si>
  <si>
    <t xml:space="preserve">
Seçilen
Jet Fan İçin Br.
Süpürme
Alanı
A(m2)</t>
  </si>
  <si>
    <t>Seçilen
Jet Fan Sitemi İçin
Seçilen
Emici Fan
Debisi
Q(m3/h)</t>
  </si>
  <si>
    <t>Seçilen
Jet Fan Sitemi İçin
Seçilen
Emici Fan
Kanal
Çıkış Kesit
Alanı
A1(m2)</t>
  </si>
  <si>
    <r>
      <t xml:space="preserve">
4)-Sabit 2900 d/dk için Jet Fan Motor Gücüne-P(kw) Bağlı Üretilmiş Bazı *Ampirik Bağıntılar:
4.1)-*Jet Fan İtme Kuvveti İfadesi : HEMAK için  F(N)=31xP(kw)+17 .Vencontra(aksem)...F(N)=24xP(kw)+89
4.2)-*Jet Fan Rotor Çapı: R(mm)=16.7xP(kw)+397
4.2)-*Jet Fan Debisi:HEMAK için  Q1(m3/s)=0.65xP(kw)+1.7  .Vencontra(aksem)...Q1(m3/s)=0.4xP(kw)+3.9
4.3)-*Jet Fan Motor Amperi I(A)=1.81xP(kw)+0.67
4.4)-*Jet Fan Ses Basınç Seviyesi SB(dB)=0.98xP(kw)+63.4
4.5)-*Jet Fan emiş çapı ile jet fan boyu arasında : L=4xd-112
5)-Jet Fan Sistemi Nihai-Emici İndüksiyon Trust Fan Debisi Q(m3/h)=Q1(m3/s)x3600
Vencontra(aksem) için model ve debileri..1400 d/d.
CI-50/41...6860 m3/h......(50 N-21.9 m/s-1.1 kw-78 dB-80 kg)
CI-75/41...9350 m3/h......(75 N-24.1 m/s-2.2 kw-85 dB-120 kg)
CI-100/41...11950 m3/h......(100 N-25 m/s-4 kw-89 dB-217 kg)
6)-Emici fan kanal çıkış kesit alanı v=3 m/s hava çıkış hızı için.. A1(m2)=Q1(m3/s)/(3600x3)
7)-Jet fan tipleri:E-JET:Yüksek itki kuvvetli.standar tip.E-JET-R:Çift yönlü. MS JET:Çok kademeli tip(tünel inş. için)
8</t>
    </r>
    <r>
      <rPr>
        <b/>
        <sz val="12"/>
        <color indexed="8"/>
        <rFont val="Times New Roman"/>
        <family val="1"/>
      </rPr>
      <t>)-Jet fanlı havalandırma Sistemi Tasarımı:</t>
    </r>
    <r>
      <rPr>
        <sz val="12"/>
        <color indexed="8"/>
        <rFont val="Times New Roman"/>
        <family val="1"/>
      </rPr>
      <t xml:space="preserve">
Güce bağlı fan seçimi ve Otopark yüksek.-genişliği ve de seçilen motor gücüne bağlı fanlar arası mesafe bulunur.ve otopark bu şekilde alanlara bölünür.Bu mesafe kadar aralıkla fanlar .sürüklenecek hava kütlesinin ortasına olacak biçimde .moment yaratmamak için aynı doğrultuda yerleştirilir.Çıkşta-.çıkış şaftınada emici indüksiyon fan konulur.
Otoparkın çıkışında ise emici niteliği ile çıkış şaftında önü tel ızgara kaplı emici fan debisi kadar bir fan ile emiş(induksiyon trust fan) ile emilir ve kanalı ile bacadan dışarı atılır.Fanlar grup olarak çalıştırılabildiği gibi.yarı hızda da çalıştırılabilir.
</t>
    </r>
  </si>
  <si>
    <t>Seçilen
Jet Fanın
Rotor Çapı
R(mm )
Standart
Çaplar
(400;500;
560 ;630
710 )</t>
  </si>
  <si>
    <t>Otopark İçin
 Seçilen
Br.Süpürme
 Hacimi
Uzunluğu
Hesabı
L-(m)
(Fanlar arası 
Mesafe)</t>
  </si>
  <si>
    <t xml:space="preserve">Jet Fanlı Havalandırma Sistem Kriterleri:
Kullanılan Formüller:
Jet fanlar açık otopark havalandırmasına destek veya kapalı otoparklarda kanallı emici havalandırma sistemi yerine vede duman kontrlü için kullanılabilir.Kurulum maliyeti kanallı sistemlerde için........TL/m2 iken.jet fanlı sistem için....TL/m2 olduğu için jet fan sistemi tercih edilebilir.
Jet fan sistemi.kanallı sisteme göre yaklaşık  % 60 daha az enerji harcayabilir.Kurulumu ise % 30 daha ucuz olabilir.Jet fan sistem için bir adet taze hava girişine ve ve bir adet de pis hava çıkış şaftına ihtiyaç vardır.Pis havayı son olarak induksiyon trust fan ile emip-şatftın çıkışından çatı seviyesinde atmosfere atılır.
Jet fanlı havalandırma sistemi  için iki türlü hesap yöntemi uygulanabilir.
1-Normalde havalandırılacak alanın hava debisi hesaplanır örneğin 500 m2 bir otopark için Q=500x20=10.000 m3/h bulunur.Bu değer
birim jet fan hava debisine bölünür.Örneğin Q1=6000 m3/h ise böyle bir otoparkda gidecek jet fan adedi n=Q/Q1=10000/6000=2 adet bulunur.
2-Seçilen Jet fanın değerlerinden ötelenecek hava kütlesinin uzunluğu hesaplanır.Ve bu uzunluk kadar aralıklarla jet fan lar arka arkaya yerleştirilir.Aşağıda bu yöntemin ana hatları anlatılmaktadır.Yukarıdaki tablodan ise hesap değerleri ile L öteleme uzunluğu hesaplanmaktadır.
Jet fanlarda L=fanlar arası mesafe 45 m ye kadar çıkabilir.Yani bu mesafeye kadar item yapılabilir.Böyle bir hava kütlesi V=45x3x20=2700 m3*1.2=m3x1.2=3240 kg havayı 45 m öteye taşır.
Çalışma Prensibi: Jet fanlar çapı 40 cm olan bir fanın içine arka arkaya örneğin 5-6 adet pervane(fan) konulursa.bu sistem seri bağlı aspiratör sistemi gibi çalışır.Doğal olarak sistem kapalı olsaydı.seri bağlandığı için sistemin basıncı aracaktı.ancak jetfanın her iki ağzı atmosfere açık olduğu için bernulli ifadesine göre p/r+v2/2g+h=sabit olduğuna göre p1-p2=0 ve v1=0 ve h1=h2 olduğu için fan motoru sadece yüksek çıkış hızlı hava üretir yani havayı basınçlandıramaz onun yerine hava kazandığı enerji ile fan çıkış hızı artar.
1)--İtme Kuvveti F(N=kg.m/sn2)= mxVf=m(rh(1.2 kg/m3)xQfan(m3/s))xVfçıkış(m/s)   
buradan hava çıkış hızı....       V(m/s)=F(N)/(1.2xQf(m3/s) bu ifade ile fanın hava çıkış hızı hesaplanabilir.
</t>
  </si>
  <si>
    <t>Teorik
Kanal 
Boyutları</t>
  </si>
  <si>
    <t>Seçilen
Kanal 
Boyutları</t>
  </si>
  <si>
    <t>NO</t>
  </si>
  <si>
    <t>A-1
*Q
(m3/h)</t>
  </si>
  <si>
    <t>Eşdeğer
Kanal
Çapı-d
(mm)</t>
  </si>
  <si>
    <t>A-2
*L
(m)</t>
  </si>
  <si>
    <t>R
(mmss/m)</t>
  </si>
  <si>
    <t>RxL+Z
(mmss)</t>
  </si>
  <si>
    <t>A-3
*Vseç
m/s</t>
  </si>
  <si>
    <t>Kanal
Yükseklh
(mm)</t>
  </si>
  <si>
    <t>Kanal
Derinl.
a
(mm)</t>
  </si>
  <si>
    <t>Emici Aspiratör  Kanal Hesabı</t>
  </si>
  <si>
    <t>No</t>
  </si>
  <si>
    <t>*Poz No</t>
  </si>
  <si>
    <t>Yapılacak İşin Cinsi</t>
  </si>
  <si>
    <t>*Miktar</t>
  </si>
  <si>
    <t>Br.Fiyat
(YTL)</t>
  </si>
  <si>
    <t>TUTAR
(YTL)</t>
  </si>
  <si>
    <t>OTOPARK MEKANİK TESİSAT YAKLAŞIK MUKAYESELİ KEŞİF ÖZETİ-2007</t>
  </si>
  <si>
    <t>Kanallı Haval.Sist.-m2</t>
  </si>
  <si>
    <t>Jet Fan-2500 EU/Ad</t>
  </si>
  <si>
    <t>Kanallı Otopark Havalandırma Keşif Metraj Oranları</t>
  </si>
  <si>
    <t>Yapılacak 
İşin Cinsi</t>
  </si>
  <si>
    <t>Oransal</t>
  </si>
  <si>
    <t>Birimi</t>
  </si>
  <si>
    <t>Oransal
TL/m2</t>
  </si>
  <si>
    <t>Oransal
-%</t>
  </si>
  <si>
    <t>Rady Vant</t>
  </si>
  <si>
    <t>m3/h/m2</t>
  </si>
  <si>
    <t>Menfezler</t>
  </si>
  <si>
    <t>Ad/m2</t>
  </si>
  <si>
    <t>H.Kanalı-250</t>
  </si>
  <si>
    <t>m/m2</t>
  </si>
  <si>
    <t>H.Kanalı-499</t>
  </si>
  <si>
    <t>H.Kanalı-999</t>
  </si>
  <si>
    <t>H.Kanalı-1490</t>
  </si>
  <si>
    <t>Topl.H.Kanalı</t>
  </si>
  <si>
    <t xml:space="preserve">
2)--Güç İfadesi  P(KWx10000)(kg.m/s)=V(br.Süp Hacmi(m3))xVf(m/s)xrh(1.2 kg/m3) . Br.Süpürme Aalanı A(m2)=axL ve Br.Süpürme Hacmi ise ....Vbr(m3)=axLxh    .L=taşıma-öteleme mesafesi --.a=genişlik.--h=yükseklik
Bu ifade ile fanın motoru Vbr yani birim süpürme hacmi kadar havayı L kadar mesafeye öteler-bunun yerini değiştirir.Yani bu kadar hacimdeki havayı  L kadar mesafeye taşır.
 Buradan....fanlar arası mesafe hesabı için.. L(m)=P(kwx10000)/((Vf(m/s)xrh(1.2 kg/m3)x(a x h))
Bu bağantıya göre emiş koridorundan emilen hava . L mesafesi kadar ötede buluna jet fana.oradan da yine L mesafesi kadar ötede bulunan 2.jet fana ötelenir ve bu şekilde en sonda emici induksiyon fana kadar gelmiş olur.Jet fanlar tavandan sarkıtılıp  kirişe-kolona sabitlenirken.kirişe olan mesafeler girişte 0.5 m-çıkışta ise önerilen 2 m ye inilmelidir.Kiriş yüksekliği 40 cm den fazla ise iave kiriş yüksekliği kadar ilave sarkıtma yapılmalıdır.
3)-Jet fanlar her 100 m2 bir adet CO (yerden 150 cm yukarıda) ve her 500 m2 bir adet CH4 (yerden 30 cm yukarıda) sensörü olmak üzere sensörlerce veya zaman ayarlı saat(taymır) ile devreye alınabilir.Otomasyon paneli ve CO algılama sistemi ile jet fanlar otomatik olarak devreye alınabilir.
</t>
  </si>
  <si>
    <t>2 Nolu OTOPARk İÇİN JET FANLI HAVALANDIRMA  HESABI</t>
  </si>
  <si>
    <t>1 Nolu OTOPARk İÇİN JET FANLI HAVALANDIRMA  HESABI</t>
  </si>
  <si>
    <r>
      <t>9</t>
    </r>
    <r>
      <rPr>
        <b/>
        <sz val="12"/>
        <color indexed="8"/>
        <rFont val="Times New Roman"/>
        <family val="1"/>
      </rPr>
      <t>)-Fanların Kanunları:</t>
    </r>
    <r>
      <rPr>
        <sz val="12"/>
        <color indexed="8"/>
        <rFont val="Times New Roman"/>
        <family val="1"/>
      </rPr>
      <t xml:space="preserve">
</t>
    </r>
    <r>
      <rPr>
        <b/>
        <sz val="12"/>
        <color indexed="8"/>
        <rFont val="Times New Roman"/>
        <family val="1"/>
      </rPr>
      <t>a)-Fanın debisi</t>
    </r>
    <r>
      <rPr>
        <sz val="12"/>
        <color indexed="8"/>
        <rFont val="Times New Roman"/>
        <family val="1"/>
      </rPr>
      <t>.devire sayısı ile doğru orantılıdır.Devir sayısı yarıya düşerse.debisi de yarıya düşer.
b</t>
    </r>
    <r>
      <rPr>
        <b/>
        <sz val="12"/>
        <color indexed="8"/>
        <rFont val="Times New Roman"/>
        <family val="1"/>
      </rPr>
      <t>)-Fanın basıncı.</t>
    </r>
    <r>
      <rPr>
        <sz val="12"/>
        <color indexed="8"/>
        <rFont val="Times New Roman"/>
        <family val="1"/>
      </rPr>
      <t>devire sayısının karesi ile doğru orantılıdır.Devir sayısı yarıya düşerse.basıncı da % 25 e düşer.
c</t>
    </r>
    <r>
      <rPr>
        <b/>
        <sz val="12"/>
        <color indexed="8"/>
        <rFont val="Times New Roman"/>
        <family val="1"/>
      </rPr>
      <t>)-Fanın gücü</t>
    </r>
    <r>
      <rPr>
        <sz val="12"/>
        <color indexed="8"/>
        <rFont val="Times New Roman"/>
        <family val="1"/>
      </rPr>
      <t>.devir sayısının kübü ile doğru orantılıdır.Devir sayısı yarıya düşerse.gücü %12.5 e (0.5 in kübü) düşer.
d</t>
    </r>
    <r>
      <rPr>
        <b/>
        <sz val="12"/>
        <color indexed="8"/>
        <rFont val="Times New Roman"/>
        <family val="1"/>
      </rPr>
      <t>)-Fanın verimi</t>
    </r>
    <r>
      <rPr>
        <sz val="12"/>
        <color indexed="8"/>
        <rFont val="Times New Roman"/>
        <family val="1"/>
      </rPr>
      <t xml:space="preserve"> .devire sayısına bağlı değildir.
e</t>
    </r>
    <r>
      <rPr>
        <b/>
        <sz val="12"/>
        <color indexed="8"/>
        <rFont val="Times New Roman"/>
        <family val="1"/>
      </rPr>
      <t>)-Fanın yaptığı ses basıncı-gürültü</t>
    </r>
    <r>
      <rPr>
        <sz val="12"/>
        <color indexed="8"/>
        <rFont val="Times New Roman"/>
        <family val="1"/>
      </rPr>
      <t xml:space="preserve">.devire sayısına bağlı logaritmik olarak değişir.Devir sayısı yarıya düşerse.sese basıncı 15 dB SB2=SB1+(50xlog(0.5)   düşer.
f)-Fanlar seri bağlanırsa basıncı artar.Paralel bağlanırsa debisi artar.Seri bağlı fanlarda  kayıplardan dolayı basınç.basınç toplamının %100 ne değil.%80 ine ulaşır pt=0.8*(p1+p2).    Fanlar paralel bağalırsa(aynı tip ve aynı eksende) ise toplam debi.debilerin toplamına eşit olur Qt=Q1+Q2
</t>
    </r>
  </si>
</sst>
</file>

<file path=xl/styles.xml><?xml version="1.0" encoding="utf-8"?>
<styleSheet xmlns="http://schemas.openxmlformats.org/spreadsheetml/2006/main">
  <numFmts count="20">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00000"/>
    <numFmt numFmtId="173" formatCode="0.0"/>
    <numFmt numFmtId="174" formatCode="0.0000"/>
    <numFmt numFmtId="175" formatCode="#,##0.00\ &quot;TL&quot;"/>
  </numFmts>
  <fonts count="49">
    <font>
      <sz val="10"/>
      <name val="Arial Tur"/>
      <family val="0"/>
    </font>
    <font>
      <b/>
      <sz val="10"/>
      <name val="Arial Tur"/>
      <family val="0"/>
    </font>
    <font>
      <sz val="8"/>
      <name val="Arial Tur"/>
      <family val="0"/>
    </font>
    <font>
      <u val="single"/>
      <sz val="10"/>
      <color indexed="12"/>
      <name val="Arial Tur"/>
      <family val="0"/>
    </font>
    <font>
      <u val="single"/>
      <sz val="10"/>
      <color indexed="36"/>
      <name val="Arial Tur"/>
      <family val="0"/>
    </font>
    <font>
      <sz val="14"/>
      <name val="Arial Tur"/>
      <family val="0"/>
    </font>
    <font>
      <b/>
      <sz val="14"/>
      <name val="Arial Tur"/>
      <family val="0"/>
    </font>
    <font>
      <b/>
      <sz val="8"/>
      <name val="Arial Tur"/>
      <family val="0"/>
    </font>
    <font>
      <sz val="10"/>
      <name val="MS Sans Serif"/>
      <family val="0"/>
    </font>
    <font>
      <b/>
      <sz val="11"/>
      <color indexed="8"/>
      <name val="Calibri"/>
      <family val="2"/>
    </font>
    <font>
      <sz val="11"/>
      <color indexed="8"/>
      <name val="Calibri"/>
      <family val="2"/>
    </font>
    <font>
      <sz val="12"/>
      <color indexed="8"/>
      <name val="Times New Roman"/>
      <family val="1"/>
    </font>
    <font>
      <b/>
      <sz val="12"/>
      <color indexed="8"/>
      <name val="Times New Roman"/>
      <family val="1"/>
    </font>
    <font>
      <b/>
      <sz val="12"/>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sz val="11"/>
      <color indexed="10"/>
      <name val="Calibri"/>
      <family val="2"/>
    </font>
    <font>
      <b/>
      <sz val="14"/>
      <color indexed="8"/>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4"/>
      <color theme="1"/>
      <name val="Times New Roman"/>
      <family val="1"/>
    </font>
    <font>
      <sz val="12"/>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rgb="FFFFC000"/>
        <bgColor indexed="64"/>
      </patternFill>
    </fill>
    <fill>
      <patternFill patternType="solid">
        <fgColor rgb="FFFFFF00"/>
        <bgColor indexed="64"/>
      </patternFill>
    </fill>
    <fill>
      <patternFill patternType="solid">
        <fgColor indexed="51"/>
        <bgColor indexed="64"/>
      </patternFill>
    </fill>
  </fills>
  <borders count="2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3" fillId="24" borderId="0" applyNumberFormat="0" applyBorder="0" applyAlignment="0" applyProtection="0"/>
    <xf numFmtId="0" fontId="0" fillId="25" borderId="8" applyNumberFormat="0" applyFont="0" applyAlignment="0" applyProtection="0"/>
    <xf numFmtId="0" fontId="4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104">
    <xf numFmtId="0" fontId="0" fillId="0" borderId="0" xfId="0" applyAlignment="1">
      <alignment/>
    </xf>
    <xf numFmtId="0" fontId="0" fillId="33" borderId="10" xfId="0" applyFill="1" applyBorder="1" applyAlignment="1">
      <alignment/>
    </xf>
    <xf numFmtId="0" fontId="1" fillId="34" borderId="10" xfId="0" applyFont="1" applyFill="1" applyBorder="1" applyAlignment="1">
      <alignment/>
    </xf>
    <xf numFmtId="0" fontId="1" fillId="35" borderId="10" xfId="0" applyFont="1" applyFill="1" applyBorder="1" applyAlignment="1">
      <alignment/>
    </xf>
    <xf numFmtId="0" fontId="1" fillId="0" borderId="0" xfId="0" applyFont="1" applyFill="1" applyBorder="1" applyAlignment="1">
      <alignment/>
    </xf>
    <xf numFmtId="0" fontId="0" fillId="0" borderId="0" xfId="0" applyFill="1" applyBorder="1" applyAlignment="1">
      <alignment/>
    </xf>
    <xf numFmtId="0" fontId="0" fillId="35" borderId="10" xfId="0" applyFill="1" applyBorder="1" applyAlignment="1">
      <alignment horizontal="center"/>
    </xf>
    <xf numFmtId="0" fontId="0" fillId="33" borderId="10" xfId="0" applyFill="1" applyBorder="1" applyAlignment="1">
      <alignment horizontal="center"/>
    </xf>
    <xf numFmtId="0" fontId="0" fillId="36" borderId="10" xfId="0" applyFill="1" applyBorder="1" applyAlignment="1">
      <alignment horizontal="center"/>
    </xf>
    <xf numFmtId="0" fontId="1" fillId="33" borderId="10" xfId="0" applyFont="1" applyFill="1" applyBorder="1" applyAlignment="1">
      <alignment horizontal="center"/>
    </xf>
    <xf numFmtId="0" fontId="1" fillId="36" borderId="10" xfId="0" applyFont="1" applyFill="1" applyBorder="1" applyAlignment="1">
      <alignment horizontal="center"/>
    </xf>
    <xf numFmtId="0" fontId="0" fillId="36" borderId="11" xfId="0" applyFill="1" applyBorder="1" applyAlignment="1">
      <alignment horizontal="center"/>
    </xf>
    <xf numFmtId="1" fontId="0" fillId="36" borderId="10" xfId="0" applyNumberFormat="1" applyFill="1" applyBorder="1" applyAlignment="1">
      <alignment horizontal="center"/>
    </xf>
    <xf numFmtId="0" fontId="1" fillId="33" borderId="10" xfId="0" applyFont="1" applyFill="1" applyBorder="1" applyAlignment="1">
      <alignment horizontal="center" wrapText="1"/>
    </xf>
    <xf numFmtId="0" fontId="0" fillId="37" borderId="11" xfId="0" applyFill="1" applyBorder="1" applyAlignment="1">
      <alignment horizontal="center"/>
    </xf>
    <xf numFmtId="0" fontId="0" fillId="33" borderId="11" xfId="0" applyFill="1" applyBorder="1" applyAlignment="1">
      <alignment horizontal="center"/>
    </xf>
    <xf numFmtId="0" fontId="0" fillId="37" borderId="10" xfId="0" applyFill="1" applyBorder="1" applyAlignment="1">
      <alignment horizontal="center"/>
    </xf>
    <xf numFmtId="0" fontId="1" fillId="37" borderId="10" xfId="0" applyFont="1" applyFill="1" applyBorder="1" applyAlignment="1">
      <alignment horizontal="center"/>
    </xf>
    <xf numFmtId="0" fontId="1" fillId="33" borderId="12" xfId="0" applyFont="1" applyFill="1" applyBorder="1" applyAlignment="1">
      <alignment horizontal="center"/>
    </xf>
    <xf numFmtId="0" fontId="1" fillId="37" borderId="12"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alignment horizontal="center"/>
    </xf>
    <xf numFmtId="0" fontId="1" fillId="34" borderId="13" xfId="0" applyFont="1" applyFill="1" applyBorder="1" applyAlignment="1">
      <alignment/>
    </xf>
    <xf numFmtId="0" fontId="1" fillId="34" borderId="14" xfId="0" applyFont="1" applyFill="1" applyBorder="1" applyAlignment="1">
      <alignment/>
    </xf>
    <xf numFmtId="0" fontId="1" fillId="34" borderId="15" xfId="0" applyFont="1" applyFill="1" applyBorder="1" applyAlignment="1">
      <alignment/>
    </xf>
    <xf numFmtId="0" fontId="0" fillId="37" borderId="10" xfId="0" applyFill="1" applyBorder="1" applyAlignment="1">
      <alignment horizontal="center" wrapText="1"/>
    </xf>
    <xf numFmtId="0" fontId="0" fillId="0" borderId="0" xfId="0" applyFont="1" applyBorder="1" applyAlignment="1">
      <alignment/>
    </xf>
    <xf numFmtId="0" fontId="0" fillId="0" borderId="0" xfId="0" applyFont="1" applyFill="1" applyBorder="1" applyAlignment="1">
      <alignment/>
    </xf>
    <xf numFmtId="0" fontId="8" fillId="0" borderId="0" xfId="0" applyFont="1" applyFill="1" applyBorder="1" applyAlignment="1">
      <alignment horizontal="center"/>
    </xf>
    <xf numFmtId="0" fontId="0" fillId="0" borderId="0" xfId="0" applyFont="1" applyAlignment="1">
      <alignment/>
    </xf>
    <xf numFmtId="0" fontId="0" fillId="0" borderId="0" xfId="0" applyFont="1" applyFill="1" applyBorder="1" applyAlignment="1">
      <alignment horizontal="center"/>
    </xf>
    <xf numFmtId="173" fontId="1" fillId="36" borderId="10" xfId="0" applyNumberFormat="1" applyFont="1" applyFill="1" applyBorder="1" applyAlignment="1">
      <alignment horizontal="center"/>
    </xf>
    <xf numFmtId="0" fontId="0" fillId="38" borderId="10" xfId="0" applyFill="1" applyBorder="1" applyAlignment="1">
      <alignment horizontal="center" wrapText="1"/>
    </xf>
    <xf numFmtId="0" fontId="0" fillId="39" borderId="10" xfId="0" applyFill="1" applyBorder="1" applyAlignment="1">
      <alignment horizontal="center" wrapText="1"/>
    </xf>
    <xf numFmtId="0" fontId="0" fillId="15" borderId="10" xfId="0" applyFill="1" applyBorder="1" applyAlignment="1">
      <alignment horizontal="center" wrapText="1"/>
    </xf>
    <xf numFmtId="0" fontId="0" fillId="13" borderId="10" xfId="0" applyFill="1" applyBorder="1" applyAlignment="1">
      <alignment horizontal="center" wrapText="1"/>
    </xf>
    <xf numFmtId="0" fontId="0" fillId="16" borderId="10" xfId="0" applyFill="1" applyBorder="1" applyAlignment="1">
      <alignment horizontal="center" wrapText="1"/>
    </xf>
    <xf numFmtId="0" fontId="0" fillId="39" borderId="10" xfId="0" applyFill="1" applyBorder="1" applyAlignment="1">
      <alignment horizontal="center"/>
    </xf>
    <xf numFmtId="173" fontId="0" fillId="15" borderId="10" xfId="0" applyNumberFormat="1" applyFill="1" applyBorder="1" applyAlignment="1">
      <alignment horizontal="center"/>
    </xf>
    <xf numFmtId="2" fontId="0" fillId="15" borderId="10" xfId="0" applyNumberFormat="1" applyFill="1" applyBorder="1" applyAlignment="1">
      <alignment horizontal="center"/>
    </xf>
    <xf numFmtId="1" fontId="0" fillId="15" borderId="10" xfId="0" applyNumberFormat="1" applyFill="1" applyBorder="1" applyAlignment="1">
      <alignment horizontal="center"/>
    </xf>
    <xf numFmtId="0" fontId="0" fillId="13" borderId="10" xfId="0" applyFill="1" applyBorder="1" applyAlignment="1">
      <alignment horizontal="center"/>
    </xf>
    <xf numFmtId="1" fontId="0" fillId="16" borderId="10" xfId="0" applyNumberFormat="1" applyFill="1" applyBorder="1" applyAlignment="1">
      <alignment horizontal="center"/>
    </xf>
    <xf numFmtId="0" fontId="0" fillId="0" borderId="0" xfId="0" applyBorder="1" applyAlignment="1">
      <alignment/>
    </xf>
    <xf numFmtId="173" fontId="0" fillId="0" borderId="0" xfId="0" applyNumberFormat="1" applyFill="1" applyBorder="1" applyAlignment="1">
      <alignment horizontal="center"/>
    </xf>
    <xf numFmtId="2" fontId="0" fillId="0" borderId="0" xfId="0" applyNumberFormat="1" applyFill="1" applyBorder="1" applyAlignment="1">
      <alignment horizontal="center"/>
    </xf>
    <xf numFmtId="1" fontId="0" fillId="0" borderId="0" xfId="0" applyNumberFormat="1" applyFill="1" applyBorder="1" applyAlignment="1">
      <alignment horizontal="center"/>
    </xf>
    <xf numFmtId="0" fontId="0" fillId="0" borderId="0" xfId="0" applyBorder="1" applyAlignment="1">
      <alignment/>
    </xf>
    <xf numFmtId="0" fontId="1" fillId="36" borderId="10" xfId="0" applyFont="1" applyFill="1" applyBorder="1" applyAlignment="1">
      <alignment horizontal="center" wrapText="1"/>
    </xf>
    <xf numFmtId="0" fontId="0" fillId="0" borderId="10" xfId="0" applyBorder="1" applyAlignment="1">
      <alignment horizontal="center"/>
    </xf>
    <xf numFmtId="0" fontId="1" fillId="34" borderId="10" xfId="0" applyFont="1" applyFill="1" applyBorder="1" applyAlignment="1">
      <alignment horizontal="center" wrapText="1"/>
    </xf>
    <xf numFmtId="0" fontId="0" fillId="36" borderId="11" xfId="0" applyFill="1" applyBorder="1" applyAlignment="1">
      <alignment horizontal="center" wrapText="1"/>
    </xf>
    <xf numFmtId="0" fontId="0" fillId="34" borderId="10" xfId="0" applyFill="1" applyBorder="1" applyAlignment="1">
      <alignment horizontal="center" wrapText="1"/>
    </xf>
    <xf numFmtId="1" fontId="1" fillId="36" borderId="10" xfId="0" applyNumberFormat="1" applyFont="1" applyFill="1" applyBorder="1" applyAlignment="1">
      <alignment horizontal="center"/>
    </xf>
    <xf numFmtId="2" fontId="1" fillId="36" borderId="10" xfId="0" applyNumberFormat="1" applyFont="1" applyFill="1" applyBorder="1" applyAlignment="1">
      <alignment horizontal="center"/>
    </xf>
    <xf numFmtId="173" fontId="1" fillId="33" borderId="10" xfId="0" applyNumberFormat="1" applyFont="1" applyFill="1" applyBorder="1" applyAlignment="1">
      <alignment horizontal="center"/>
    </xf>
    <xf numFmtId="0" fontId="1" fillId="34" borderId="10" xfId="0" applyFont="1" applyFill="1" applyBorder="1" applyAlignment="1">
      <alignment horizontal="center"/>
    </xf>
    <xf numFmtId="0" fontId="1" fillId="37" borderId="10" xfId="0" applyFont="1" applyFill="1" applyBorder="1" applyAlignment="1">
      <alignment horizontal="center" wrapText="1"/>
    </xf>
    <xf numFmtId="0" fontId="1" fillId="36" borderId="10" xfId="0" applyFont="1" applyFill="1" applyBorder="1" applyAlignment="1">
      <alignment/>
    </xf>
    <xf numFmtId="2" fontId="1" fillId="34" borderId="10" xfId="0" applyNumberFormat="1" applyFont="1" applyFill="1" applyBorder="1" applyAlignment="1">
      <alignment horizontal="center"/>
    </xf>
    <xf numFmtId="175" fontId="1" fillId="36" borderId="10" xfId="0" applyNumberFormat="1" applyFont="1" applyFill="1" applyBorder="1" applyAlignment="1">
      <alignment/>
    </xf>
    <xf numFmtId="0" fontId="0" fillId="0" borderId="10" xfId="0" applyBorder="1" applyAlignment="1">
      <alignment/>
    </xf>
    <xf numFmtId="0" fontId="0" fillId="0" borderId="10" xfId="0" applyBorder="1" applyAlignment="1">
      <alignment horizontal="center" wrapText="1"/>
    </xf>
    <xf numFmtId="2" fontId="0" fillId="0" borderId="10" xfId="0" applyNumberFormat="1" applyBorder="1" applyAlignment="1">
      <alignment horizontal="center"/>
    </xf>
    <xf numFmtId="0" fontId="1" fillId="0" borderId="0" xfId="0" applyFont="1" applyFill="1" applyBorder="1" applyAlignment="1">
      <alignment horizontal="center" wrapText="1"/>
    </xf>
    <xf numFmtId="173" fontId="1" fillId="0" borderId="0" xfId="0" applyNumberFormat="1" applyFont="1" applyFill="1" applyBorder="1" applyAlignment="1">
      <alignment horizontal="center"/>
    </xf>
    <xf numFmtId="0" fontId="5" fillId="40" borderId="10" xfId="0" applyFont="1" applyFill="1" applyBorder="1" applyAlignment="1">
      <alignment horizontal="center"/>
    </xf>
    <xf numFmtId="0" fontId="47" fillId="0" borderId="10" xfId="0" applyFont="1" applyBorder="1" applyAlignment="1">
      <alignment/>
    </xf>
    <xf numFmtId="0" fontId="1" fillId="0" borderId="10" xfId="0" applyFont="1" applyBorder="1" applyAlignment="1">
      <alignment/>
    </xf>
    <xf numFmtId="0" fontId="1" fillId="34" borderId="13" xfId="0" applyFont="1" applyFill="1" applyBorder="1" applyAlignment="1">
      <alignment/>
    </xf>
    <xf numFmtId="0" fontId="1" fillId="34" borderId="14" xfId="0" applyFont="1" applyFill="1" applyBorder="1" applyAlignment="1">
      <alignment/>
    </xf>
    <xf numFmtId="0" fontId="1" fillId="34" borderId="15" xfId="0" applyFont="1" applyFill="1" applyBorder="1" applyAlignment="1">
      <alignment/>
    </xf>
    <xf numFmtId="0" fontId="7" fillId="34" borderId="13" xfId="0" applyFont="1" applyFill="1" applyBorder="1" applyAlignment="1">
      <alignment/>
    </xf>
    <xf numFmtId="0" fontId="7" fillId="34" borderId="14" xfId="0" applyFont="1" applyFill="1" applyBorder="1" applyAlignment="1">
      <alignment/>
    </xf>
    <xf numFmtId="0" fontId="7" fillId="34" borderId="15" xfId="0" applyFont="1" applyFill="1" applyBorder="1" applyAlignment="1">
      <alignment/>
    </xf>
    <xf numFmtId="0" fontId="13" fillId="37" borderId="10" xfId="0" applyFont="1" applyFill="1" applyBorder="1" applyAlignment="1">
      <alignment/>
    </xf>
    <xf numFmtId="0" fontId="0" fillId="0" borderId="10" xfId="0" applyBorder="1" applyAlignment="1">
      <alignment/>
    </xf>
    <xf numFmtId="0" fontId="1" fillId="36" borderId="10" xfId="0" applyFont="1" applyFill="1" applyBorder="1" applyAlignment="1">
      <alignment horizontal="center" wrapText="1"/>
    </xf>
    <xf numFmtId="0" fontId="0" fillId="0" borderId="10" xfId="0" applyBorder="1" applyAlignment="1">
      <alignment horizontal="center"/>
    </xf>
    <xf numFmtId="0" fontId="1" fillId="34" borderId="10" xfId="0" applyFont="1" applyFill="1" applyBorder="1" applyAlignment="1">
      <alignment horizontal="center" wrapText="1"/>
    </xf>
    <xf numFmtId="0" fontId="0" fillId="37" borderId="10" xfId="0" applyFill="1" applyBorder="1" applyAlignment="1">
      <alignment horizontal="center" wrapText="1"/>
    </xf>
    <xf numFmtId="0" fontId="0" fillId="37" borderId="10" xfId="0" applyFill="1" applyBorder="1" applyAlignment="1">
      <alignment horizontal="center"/>
    </xf>
    <xf numFmtId="0" fontId="1" fillId="34" borderId="16" xfId="0" applyFont="1" applyFill="1" applyBorder="1" applyAlignment="1">
      <alignment wrapText="1"/>
    </xf>
    <xf numFmtId="0" fontId="1" fillId="34" borderId="17" xfId="0" applyFont="1" applyFill="1" applyBorder="1" applyAlignment="1">
      <alignment wrapText="1"/>
    </xf>
    <xf numFmtId="0" fontId="1" fillId="34" borderId="18" xfId="0" applyFont="1" applyFill="1" applyBorder="1" applyAlignment="1">
      <alignment wrapText="1"/>
    </xf>
    <xf numFmtId="0" fontId="1" fillId="34" borderId="19" xfId="0" applyFont="1" applyFill="1" applyBorder="1" applyAlignment="1">
      <alignment wrapText="1"/>
    </xf>
    <xf numFmtId="0" fontId="1" fillId="34" borderId="20" xfId="0" applyFont="1" applyFill="1" applyBorder="1" applyAlignment="1">
      <alignment wrapText="1"/>
    </xf>
    <xf numFmtId="0" fontId="1" fillId="34" borderId="21" xfId="0" applyFont="1" applyFill="1" applyBorder="1" applyAlignment="1">
      <alignment wrapText="1"/>
    </xf>
    <xf numFmtId="0" fontId="0" fillId="0" borderId="12" xfId="0" applyFill="1" applyBorder="1" applyAlignment="1">
      <alignment horizontal="center"/>
    </xf>
    <xf numFmtId="0" fontId="0" fillId="0" borderId="11" xfId="0" applyBorder="1" applyAlignment="1">
      <alignment horizontal="center"/>
    </xf>
    <xf numFmtId="0" fontId="6" fillId="40" borderId="13" xfId="0" applyFont="1" applyFill="1" applyBorder="1" applyAlignment="1">
      <alignment/>
    </xf>
    <xf numFmtId="0" fontId="6" fillId="40" borderId="14" xfId="0" applyFont="1" applyFill="1" applyBorder="1" applyAlignment="1">
      <alignment/>
    </xf>
    <xf numFmtId="0" fontId="6" fillId="40" borderId="15" xfId="0" applyFont="1" applyFill="1" applyBorder="1" applyAlignment="1">
      <alignment/>
    </xf>
    <xf numFmtId="0" fontId="48" fillId="0" borderId="10" xfId="0" applyFont="1" applyBorder="1" applyAlignment="1">
      <alignment wrapText="1"/>
    </xf>
    <xf numFmtId="0" fontId="48" fillId="0" borderId="10" xfId="0" applyFont="1" applyBorder="1" applyAlignment="1">
      <alignment/>
    </xf>
    <xf numFmtId="0" fontId="0" fillId="36" borderId="10" xfId="0" applyFill="1" applyBorder="1" applyAlignment="1">
      <alignment horizontal="center"/>
    </xf>
    <xf numFmtId="0" fontId="1" fillId="33" borderId="10" xfId="0" applyFont="1" applyFill="1" applyBorder="1" applyAlignment="1">
      <alignment/>
    </xf>
    <xf numFmtId="0" fontId="1" fillId="35" borderId="13" xfId="0" applyFont="1" applyFill="1" applyBorder="1" applyAlignment="1">
      <alignment/>
    </xf>
    <xf numFmtId="0" fontId="0" fillId="0" borderId="15" xfId="0" applyBorder="1" applyAlignment="1">
      <alignment/>
    </xf>
    <xf numFmtId="0" fontId="1" fillId="35" borderId="15" xfId="0" applyFont="1" applyFill="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0" xfId="0" applyFill="1" applyBorder="1" applyAlignment="1">
      <alignment horizont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Y133"/>
  <sheetViews>
    <sheetView tabSelected="1" zoomScalePageLayoutView="0" workbookViewId="0" topLeftCell="A55">
      <selection activeCell="C56" sqref="C56"/>
    </sheetView>
  </sheetViews>
  <sheetFormatPr defaultColWidth="9.00390625" defaultRowHeight="12.75"/>
  <cols>
    <col min="1" max="1" width="4.375" style="0" customWidth="1"/>
    <col min="2" max="2" width="9.75390625" style="0" customWidth="1"/>
    <col min="3" max="3" width="11.75390625" style="0" customWidth="1"/>
    <col min="4" max="4" width="10.875" style="0" customWidth="1"/>
    <col min="5" max="5" width="9.125" style="0" customWidth="1"/>
    <col min="6" max="6" width="9.625" style="0" customWidth="1"/>
    <col min="7" max="7" width="10.875" style="0" customWidth="1"/>
    <col min="8" max="8" width="13.375" style="0" customWidth="1"/>
    <col min="9" max="9" width="7.00390625" style="0" customWidth="1"/>
    <col min="10" max="10" width="8.00390625" style="0" customWidth="1"/>
    <col min="11" max="11" width="7.75390625" style="0" customWidth="1"/>
    <col min="12" max="12" width="11.375" style="0" customWidth="1"/>
    <col min="13" max="13" width="8.625" style="0" customWidth="1"/>
    <col min="14" max="14" width="10.625" style="0" customWidth="1"/>
    <col min="15" max="15" width="12.125" style="0" customWidth="1"/>
    <col min="18" max="18" width="10.375" style="0" customWidth="1"/>
  </cols>
  <sheetData>
    <row r="4" spans="2:15" ht="18.75">
      <c r="B4" s="67" t="s">
        <v>145</v>
      </c>
      <c r="C4" s="67"/>
      <c r="D4" s="67"/>
      <c r="E4" s="67"/>
      <c r="F4" s="67"/>
      <c r="G4" s="67"/>
      <c r="H4" s="67"/>
      <c r="I4" s="67"/>
      <c r="J4" s="67"/>
      <c r="K4" s="67"/>
      <c r="L4" s="67"/>
      <c r="M4" s="67"/>
      <c r="N4" s="68"/>
      <c r="O4" s="68"/>
    </row>
    <row r="5" spans="2:15" ht="129.75">
      <c r="B5" s="32" t="s">
        <v>90</v>
      </c>
      <c r="C5" s="32" t="s">
        <v>91</v>
      </c>
      <c r="D5" s="33" t="s">
        <v>92</v>
      </c>
      <c r="E5" s="34" t="s">
        <v>93</v>
      </c>
      <c r="F5" s="34" t="s">
        <v>94</v>
      </c>
      <c r="G5" s="34" t="s">
        <v>103</v>
      </c>
      <c r="H5" s="34" t="s">
        <v>95</v>
      </c>
      <c r="I5" s="34" t="s">
        <v>96</v>
      </c>
      <c r="J5" s="35" t="s">
        <v>97</v>
      </c>
      <c r="K5" s="34" t="s">
        <v>98</v>
      </c>
      <c r="L5" s="36" t="s">
        <v>104</v>
      </c>
      <c r="M5" s="34" t="s">
        <v>99</v>
      </c>
      <c r="N5" s="34" t="s">
        <v>100</v>
      </c>
      <c r="O5" s="34" t="s">
        <v>101</v>
      </c>
    </row>
    <row r="6" spans="2:15" ht="12.75">
      <c r="B6" s="37">
        <v>4.5</v>
      </c>
      <c r="C6" s="37">
        <v>15</v>
      </c>
      <c r="D6" s="37">
        <v>1.1</v>
      </c>
      <c r="E6" s="38">
        <f>H6/(F6*1.2)</f>
        <v>17.632850241545892</v>
      </c>
      <c r="F6" s="39">
        <f>0.65*D6+1.7</f>
        <v>2.415</v>
      </c>
      <c r="G6" s="40">
        <f>16.7*D6+397</f>
        <v>415.37</v>
      </c>
      <c r="H6" s="40">
        <f>31*D6+17</f>
        <v>51.1</v>
      </c>
      <c r="I6" s="39">
        <f>1.81*D6+0.67</f>
        <v>2.6610000000000005</v>
      </c>
      <c r="J6" s="41">
        <v>2900</v>
      </c>
      <c r="K6" s="40">
        <f>0.98*D6+63.4</f>
        <v>64.478</v>
      </c>
      <c r="L6" s="42">
        <f>(D6*10000)/(B6*C6*E6*1.2)</f>
        <v>7.7016742770167435</v>
      </c>
      <c r="M6" s="40">
        <f>C6*L6</f>
        <v>115.52511415525115</v>
      </c>
      <c r="N6" s="40">
        <f>F6*3600</f>
        <v>8694</v>
      </c>
      <c r="O6" s="39">
        <f>N6/(3600*E6)</f>
        <v>0.13696027397260277</v>
      </c>
    </row>
    <row r="12" spans="2:15" ht="20.25" customHeight="1">
      <c r="B12" s="67" t="s">
        <v>144</v>
      </c>
      <c r="C12" s="67"/>
      <c r="D12" s="67"/>
      <c r="E12" s="67"/>
      <c r="F12" s="67"/>
      <c r="G12" s="67"/>
      <c r="H12" s="67"/>
      <c r="I12" s="67"/>
      <c r="J12" s="67"/>
      <c r="K12" s="67"/>
      <c r="L12" s="67"/>
      <c r="M12" s="67"/>
      <c r="N12" s="68"/>
      <c r="O12" s="68"/>
    </row>
    <row r="13" spans="2:15" ht="140.25" customHeight="1">
      <c r="B13" s="32" t="s">
        <v>90</v>
      </c>
      <c r="C13" s="32" t="s">
        <v>91</v>
      </c>
      <c r="D13" s="33" t="s">
        <v>92</v>
      </c>
      <c r="E13" s="34" t="s">
        <v>93</v>
      </c>
      <c r="F13" s="34" t="s">
        <v>94</v>
      </c>
      <c r="G13" s="34" t="s">
        <v>103</v>
      </c>
      <c r="H13" s="34" t="s">
        <v>95</v>
      </c>
      <c r="I13" s="34" t="s">
        <v>96</v>
      </c>
      <c r="J13" s="35" t="s">
        <v>97</v>
      </c>
      <c r="K13" s="34" t="s">
        <v>98</v>
      </c>
      <c r="L13" s="36" t="s">
        <v>104</v>
      </c>
      <c r="M13" s="34" t="s">
        <v>99</v>
      </c>
      <c r="N13" s="34" t="s">
        <v>100</v>
      </c>
      <c r="O13" s="34" t="s">
        <v>101</v>
      </c>
    </row>
    <row r="14" spans="2:15" ht="12.75">
      <c r="B14" s="37">
        <v>4.5</v>
      </c>
      <c r="C14" s="37">
        <v>7</v>
      </c>
      <c r="D14" s="37">
        <v>1.1</v>
      </c>
      <c r="E14" s="38">
        <f>H14/(F14*1.2)</f>
        <v>17.632850241545892</v>
      </c>
      <c r="F14" s="39">
        <f>0.65*D14+1.7</f>
        <v>2.415</v>
      </c>
      <c r="G14" s="40">
        <f>16.7*D14+397</f>
        <v>415.37</v>
      </c>
      <c r="H14" s="40">
        <f>31*D14+17</f>
        <v>51.1</v>
      </c>
      <c r="I14" s="39">
        <f>1.81*D14+0.67</f>
        <v>2.6610000000000005</v>
      </c>
      <c r="J14" s="41">
        <v>2900</v>
      </c>
      <c r="K14" s="40">
        <f>0.98*D14+63.4</f>
        <v>64.478</v>
      </c>
      <c r="L14" s="42">
        <f>(D14*10000)/(B14*C14*E14*1.2)</f>
        <v>16.50358773646445</v>
      </c>
      <c r="M14" s="40">
        <f>C14*L14</f>
        <v>115.52511415525115</v>
      </c>
      <c r="N14" s="40">
        <f>F14*3600</f>
        <v>8694</v>
      </c>
      <c r="O14" s="39">
        <f>N14/(3600*E14)</f>
        <v>0.13696027397260277</v>
      </c>
    </row>
    <row r="15" spans="2:16" ht="12.75">
      <c r="B15" s="20"/>
      <c r="C15" s="20"/>
      <c r="D15" s="20"/>
      <c r="E15" s="44"/>
      <c r="F15" s="45"/>
      <c r="G15" s="46"/>
      <c r="H15" s="46"/>
      <c r="I15" s="45"/>
      <c r="J15" s="20"/>
      <c r="K15" s="46"/>
      <c r="L15" s="46"/>
      <c r="M15" s="46"/>
      <c r="N15" s="46"/>
      <c r="O15" s="46"/>
      <c r="P15" s="5"/>
    </row>
    <row r="16" spans="2:16" ht="12.75">
      <c r="B16" s="20"/>
      <c r="C16" s="20"/>
      <c r="D16" s="20"/>
      <c r="E16" s="44"/>
      <c r="F16" s="45"/>
      <c r="G16" s="46"/>
      <c r="H16" s="46"/>
      <c r="I16" s="45"/>
      <c r="J16" s="20"/>
      <c r="K16" s="46"/>
      <c r="L16" s="46"/>
      <c r="M16" s="46"/>
      <c r="N16" s="46"/>
      <c r="O16" s="46"/>
      <c r="P16" s="5"/>
    </row>
    <row r="17" spans="2:16" ht="15.75">
      <c r="B17" s="75" t="s">
        <v>117</v>
      </c>
      <c r="C17" s="76"/>
      <c r="D17" s="76"/>
      <c r="E17" s="76"/>
      <c r="F17" s="76"/>
      <c r="G17" s="76"/>
      <c r="H17" s="76"/>
      <c r="I17" s="77" t="s">
        <v>106</v>
      </c>
      <c r="J17" s="78"/>
      <c r="K17" s="79" t="s">
        <v>107</v>
      </c>
      <c r="L17" s="78"/>
      <c r="M17" s="46"/>
      <c r="N17" s="46"/>
      <c r="O17" s="46"/>
      <c r="P17" s="5"/>
    </row>
    <row r="18" spans="2:16" ht="51">
      <c r="B18" s="9" t="s">
        <v>108</v>
      </c>
      <c r="C18" s="13" t="s">
        <v>109</v>
      </c>
      <c r="D18" s="48" t="s">
        <v>110</v>
      </c>
      <c r="E18" s="13" t="s">
        <v>111</v>
      </c>
      <c r="F18" s="48" t="s">
        <v>112</v>
      </c>
      <c r="G18" s="48" t="s">
        <v>113</v>
      </c>
      <c r="H18" s="13" t="s">
        <v>114</v>
      </c>
      <c r="I18" s="51" t="s">
        <v>115</v>
      </c>
      <c r="J18" s="51" t="s">
        <v>116</v>
      </c>
      <c r="K18" s="52" t="s">
        <v>115</v>
      </c>
      <c r="L18" s="52" t="s">
        <v>116</v>
      </c>
      <c r="M18" s="46"/>
      <c r="N18" s="46"/>
      <c r="O18" s="46"/>
      <c r="P18" s="5"/>
    </row>
    <row r="19" spans="2:16" ht="12.75">
      <c r="B19" s="9">
        <v>1</v>
      </c>
      <c r="C19" s="9">
        <v>10000</v>
      </c>
      <c r="D19" s="53">
        <f>20*POWER((C19/H19),0.5)</f>
        <v>471.4045207910317</v>
      </c>
      <c r="E19" s="9">
        <v>12</v>
      </c>
      <c r="F19" s="54">
        <f>230000*POWER(C19,2)/POWER(D19,5)</f>
        <v>0.9880049500129032</v>
      </c>
      <c r="G19" s="54">
        <f>E19*F19*1.5</f>
        <v>17.784089100232258</v>
      </c>
      <c r="H19" s="55">
        <v>18</v>
      </c>
      <c r="I19" s="12">
        <f>12.6*POWER(C19,0.4)</f>
        <v>501.61503489740693</v>
      </c>
      <c r="J19" s="12">
        <f>(0.785*POWER(D19,2))/I19</f>
        <v>347.7655817874813</v>
      </c>
      <c r="K19" s="56">
        <v>500</v>
      </c>
      <c r="L19" s="56">
        <v>350</v>
      </c>
      <c r="M19" s="46"/>
      <c r="N19" s="46"/>
      <c r="O19" s="46"/>
      <c r="P19" s="5"/>
    </row>
    <row r="20" spans="2:16" ht="12.75">
      <c r="B20" s="9">
        <v>2</v>
      </c>
      <c r="C20" s="9">
        <v>0</v>
      </c>
      <c r="D20" s="53" t="e">
        <f>20*POWER((C20/H20),0.5)</f>
        <v>#DIV/0!</v>
      </c>
      <c r="E20" s="9"/>
      <c r="F20" s="54" t="e">
        <f>230000*POWER(C20,2)/POWER(D20,5)</f>
        <v>#DIV/0!</v>
      </c>
      <c r="G20" s="54" t="e">
        <f>E20*F20+((1.2*Y20*H20*H20)/20)</f>
        <v>#DIV/0!</v>
      </c>
      <c r="H20" s="55"/>
      <c r="I20" s="12">
        <f>12.6*POWER(C20,0.4)</f>
        <v>0</v>
      </c>
      <c r="J20" s="12" t="e">
        <f>(0.785*POWER(D20,2))/I20</f>
        <v>#DIV/0!</v>
      </c>
      <c r="K20" s="56"/>
      <c r="L20" s="56"/>
      <c r="M20" s="46"/>
      <c r="N20" s="46"/>
      <c r="O20" s="46"/>
      <c r="P20" s="5"/>
    </row>
    <row r="21" spans="2:16" ht="12.75">
      <c r="B21" s="9">
        <v>3</v>
      </c>
      <c r="C21" s="9">
        <v>0</v>
      </c>
      <c r="D21" s="53" t="e">
        <f>20*POWER((C21/H21),0.5)</f>
        <v>#DIV/0!</v>
      </c>
      <c r="E21" s="9"/>
      <c r="F21" s="54" t="e">
        <f>230000*POWER(C21,2)/POWER(D21,5)</f>
        <v>#DIV/0!</v>
      </c>
      <c r="G21" s="54" t="e">
        <f>E21*F21+((1.2*Y21*H21*H21)/20)</f>
        <v>#DIV/0!</v>
      </c>
      <c r="H21" s="55"/>
      <c r="I21" s="12">
        <f>12.6*POWER(C21,0.4)</f>
        <v>0</v>
      </c>
      <c r="J21" s="12" t="e">
        <f>(0.785*POWER(D21,2))/I21</f>
        <v>#DIV/0!</v>
      </c>
      <c r="K21" s="56"/>
      <c r="L21" s="56"/>
      <c r="M21" s="46"/>
      <c r="N21" s="46"/>
      <c r="O21" s="46"/>
      <c r="P21" s="5"/>
    </row>
    <row r="22" spans="2:16" ht="12.75">
      <c r="B22" s="20"/>
      <c r="C22" s="20"/>
      <c r="D22" s="20"/>
      <c r="E22" s="44"/>
      <c r="F22" s="45"/>
      <c r="G22" s="46"/>
      <c r="H22" s="46"/>
      <c r="I22" s="45"/>
      <c r="J22" s="20"/>
      <c r="K22" s="46"/>
      <c r="L22" s="46"/>
      <c r="M22" s="46"/>
      <c r="N22" s="46"/>
      <c r="O22" s="46"/>
      <c r="P22" s="5"/>
    </row>
    <row r="23" spans="2:16" ht="12.75">
      <c r="B23" s="20"/>
      <c r="C23" s="20"/>
      <c r="D23" s="20"/>
      <c r="E23" s="44"/>
      <c r="F23" s="45"/>
      <c r="G23" s="46"/>
      <c r="H23" s="46"/>
      <c r="I23" s="45"/>
      <c r="J23" s="20"/>
      <c r="K23" s="46"/>
      <c r="L23" s="46"/>
      <c r="M23" s="46"/>
      <c r="N23" s="46"/>
      <c r="O23" s="46"/>
      <c r="P23" s="5"/>
    </row>
    <row r="24" spans="2:16" ht="12.75">
      <c r="B24" s="6">
        <v>5</v>
      </c>
      <c r="C24" s="3" t="s">
        <v>6</v>
      </c>
      <c r="D24" s="3"/>
      <c r="E24" s="44"/>
      <c r="F24" s="45"/>
      <c r="G24" s="46"/>
      <c r="H24" s="46"/>
      <c r="I24" s="45"/>
      <c r="J24" s="20"/>
      <c r="K24" s="46"/>
      <c r="L24" s="46"/>
      <c r="M24" s="46"/>
      <c r="N24" s="46"/>
      <c r="O24" s="46"/>
      <c r="P24" s="5"/>
    </row>
    <row r="25" spans="2:16" ht="25.5">
      <c r="B25" s="7" t="s">
        <v>67</v>
      </c>
      <c r="C25" s="13" t="s">
        <v>73</v>
      </c>
      <c r="D25" s="9">
        <v>10000</v>
      </c>
      <c r="E25" s="44"/>
      <c r="F25" s="45"/>
      <c r="G25" s="46"/>
      <c r="H25" s="46"/>
      <c r="I25" s="45"/>
      <c r="J25" s="20"/>
      <c r="K25" s="46"/>
      <c r="L25" s="46"/>
      <c r="M25" s="46"/>
      <c r="N25" s="46"/>
      <c r="O25" s="46"/>
      <c r="P25" s="5"/>
    </row>
    <row r="26" spans="2:16" ht="25.5">
      <c r="B26" s="7" t="s">
        <v>68</v>
      </c>
      <c r="C26" s="13" t="s">
        <v>74</v>
      </c>
      <c r="D26" s="9">
        <v>40</v>
      </c>
      <c r="E26" s="44"/>
      <c r="F26" s="45"/>
      <c r="G26" s="46"/>
      <c r="H26" s="46"/>
      <c r="I26" s="45"/>
      <c r="J26" s="20"/>
      <c r="K26" s="46"/>
      <c r="L26" s="46"/>
      <c r="M26" s="46"/>
      <c r="N26" s="46"/>
      <c r="O26" s="46"/>
      <c r="P26" s="5"/>
    </row>
    <row r="27" spans="2:16" ht="12.75">
      <c r="B27" s="8" t="s">
        <v>69</v>
      </c>
      <c r="C27" s="10" t="s">
        <v>56</v>
      </c>
      <c r="D27" s="8">
        <f>0.0043*D25*D26</f>
        <v>1720</v>
      </c>
      <c r="E27" s="44"/>
      <c r="F27" s="45"/>
      <c r="G27" s="46"/>
      <c r="H27" s="46"/>
      <c r="I27" s="45"/>
      <c r="J27" s="20"/>
      <c r="K27" s="46"/>
      <c r="L27" s="46"/>
      <c r="M27" s="46"/>
      <c r="N27" s="46"/>
      <c r="O27" s="46"/>
      <c r="P27" s="5"/>
    </row>
    <row r="28" spans="2:16" ht="25.5">
      <c r="B28" s="16" t="s">
        <v>88</v>
      </c>
      <c r="C28" s="57" t="s">
        <v>89</v>
      </c>
      <c r="D28" s="31">
        <f>D25/(3600*2.5)</f>
        <v>1.1111111111111112</v>
      </c>
      <c r="E28" s="44"/>
      <c r="F28" s="45"/>
      <c r="G28" s="46"/>
      <c r="H28" s="46"/>
      <c r="I28" s="45"/>
      <c r="J28" s="20"/>
      <c r="K28" s="46"/>
      <c r="L28" s="46"/>
      <c r="M28" s="46"/>
      <c r="N28" s="46"/>
      <c r="O28" s="46"/>
      <c r="P28" s="5"/>
    </row>
    <row r="29" spans="2:16" ht="12.75">
      <c r="B29" s="20"/>
      <c r="C29" s="64"/>
      <c r="D29" s="65"/>
      <c r="E29" s="44"/>
      <c r="F29" s="45"/>
      <c r="G29" s="46"/>
      <c r="H29" s="46"/>
      <c r="I29" s="45"/>
      <c r="J29" s="20"/>
      <c r="K29" s="46"/>
      <c r="L29" s="46"/>
      <c r="M29" s="46"/>
      <c r="N29" s="46"/>
      <c r="O29" s="46"/>
      <c r="P29" s="5"/>
    </row>
    <row r="30" spans="2:16" ht="12.75">
      <c r="B30" s="20"/>
      <c r="C30" s="64"/>
      <c r="D30" s="65"/>
      <c r="E30" s="44"/>
      <c r="F30" s="45"/>
      <c r="G30" s="46"/>
      <c r="H30" s="46"/>
      <c r="I30" s="45"/>
      <c r="J30" s="20"/>
      <c r="K30" s="46"/>
      <c r="L30" s="46"/>
      <c r="M30" s="46"/>
      <c r="N30" s="46"/>
      <c r="O30" s="46"/>
      <c r="P30" s="5"/>
    </row>
    <row r="31" spans="2:16" ht="12.75">
      <c r="B31" s="100" t="s">
        <v>127</v>
      </c>
      <c r="C31" s="101"/>
      <c r="D31" s="101"/>
      <c r="E31" s="101"/>
      <c r="F31" s="101"/>
      <c r="G31" s="102"/>
      <c r="H31" s="46"/>
      <c r="I31" s="45"/>
      <c r="J31" s="20"/>
      <c r="K31" s="46"/>
      <c r="L31" s="46"/>
      <c r="M31" s="46"/>
      <c r="N31" s="46"/>
      <c r="O31" s="46"/>
      <c r="P31" s="5"/>
    </row>
    <row r="32" spans="2:16" ht="25.5">
      <c r="B32" s="10" t="s">
        <v>118</v>
      </c>
      <c r="C32" s="13" t="s">
        <v>128</v>
      </c>
      <c r="D32" s="61" t="s">
        <v>129</v>
      </c>
      <c r="E32" s="61" t="s">
        <v>130</v>
      </c>
      <c r="F32" s="62" t="s">
        <v>131</v>
      </c>
      <c r="G32" s="62" t="s">
        <v>132</v>
      </c>
      <c r="H32" s="46"/>
      <c r="I32" s="45"/>
      <c r="J32" s="20"/>
      <c r="K32" s="46"/>
      <c r="L32" s="46"/>
      <c r="M32" s="46"/>
      <c r="N32" s="46"/>
      <c r="O32" s="46"/>
      <c r="P32" s="5"/>
    </row>
    <row r="33" spans="2:16" ht="12.75">
      <c r="B33" s="10">
        <v>1</v>
      </c>
      <c r="C33" s="7" t="s">
        <v>133</v>
      </c>
      <c r="D33" s="49">
        <v>14.5</v>
      </c>
      <c r="E33" s="49" t="s">
        <v>134</v>
      </c>
      <c r="F33" s="49">
        <v>1.95</v>
      </c>
      <c r="G33" s="49">
        <v>16</v>
      </c>
      <c r="H33" s="46"/>
      <c r="I33" s="45"/>
      <c r="J33" s="20"/>
      <c r="K33" s="46"/>
      <c r="L33" s="46"/>
      <c r="M33" s="46"/>
      <c r="N33" s="46"/>
      <c r="O33" s="46"/>
      <c r="P33" s="5"/>
    </row>
    <row r="34" spans="2:16" ht="12.75">
      <c r="B34" s="10">
        <v>2</v>
      </c>
      <c r="C34" s="7" t="s">
        <v>135</v>
      </c>
      <c r="D34" s="49">
        <v>0.02</v>
      </c>
      <c r="E34" s="49" t="s">
        <v>136</v>
      </c>
      <c r="F34" s="49">
        <v>0.6</v>
      </c>
      <c r="G34" s="49">
        <v>5</v>
      </c>
      <c r="H34" s="46"/>
      <c r="I34" s="45"/>
      <c r="J34" s="20"/>
      <c r="K34" s="46"/>
      <c r="L34" s="46"/>
      <c r="M34" s="46"/>
      <c r="N34" s="46"/>
      <c r="O34" s="46"/>
      <c r="P34" s="5"/>
    </row>
    <row r="35" spans="2:16" ht="12.75">
      <c r="B35" s="10">
        <v>3</v>
      </c>
      <c r="C35" s="7" t="s">
        <v>137</v>
      </c>
      <c r="D35" s="63">
        <v>0.03</v>
      </c>
      <c r="E35" s="49" t="s">
        <v>138</v>
      </c>
      <c r="F35" s="49">
        <v>1.1</v>
      </c>
      <c r="G35" s="49">
        <v>9</v>
      </c>
      <c r="H35" s="46"/>
      <c r="I35" s="45"/>
      <c r="J35" s="20"/>
      <c r="K35" s="46"/>
      <c r="L35" s="46"/>
      <c r="M35" s="46"/>
      <c r="N35" s="46"/>
      <c r="O35" s="46"/>
      <c r="P35" s="5"/>
    </row>
    <row r="36" spans="2:16" ht="12.75">
      <c r="B36" s="10">
        <v>4</v>
      </c>
      <c r="C36" s="7" t="s">
        <v>139</v>
      </c>
      <c r="D36" s="63">
        <v>0.01</v>
      </c>
      <c r="E36" s="49" t="s">
        <v>138</v>
      </c>
      <c r="F36" s="49">
        <v>0.23</v>
      </c>
      <c r="G36" s="49">
        <v>2</v>
      </c>
      <c r="H36" s="46"/>
      <c r="I36" s="45"/>
      <c r="J36" s="20"/>
      <c r="K36" s="46"/>
      <c r="L36" s="46"/>
      <c r="M36" s="46"/>
      <c r="N36" s="46"/>
      <c r="O36" s="46"/>
      <c r="P36" s="5"/>
    </row>
    <row r="37" spans="2:16" ht="12.75">
      <c r="B37" s="10">
        <v>5</v>
      </c>
      <c r="C37" s="7" t="s">
        <v>140</v>
      </c>
      <c r="D37" s="63">
        <v>0.05</v>
      </c>
      <c r="E37" s="49" t="s">
        <v>138</v>
      </c>
      <c r="F37" s="49">
        <v>2.22</v>
      </c>
      <c r="G37" s="49">
        <v>19</v>
      </c>
      <c r="H37" s="46"/>
      <c r="I37" s="45"/>
      <c r="J37" s="20"/>
      <c r="K37" s="46"/>
      <c r="L37" s="46"/>
      <c r="M37" s="46"/>
      <c r="N37" s="46"/>
      <c r="O37" s="46"/>
      <c r="P37" s="5"/>
    </row>
    <row r="38" spans="2:16" ht="12.75">
      <c r="B38" s="10">
        <v>6</v>
      </c>
      <c r="C38" s="7" t="s">
        <v>141</v>
      </c>
      <c r="D38" s="63">
        <v>0.12</v>
      </c>
      <c r="E38" s="49" t="s">
        <v>138</v>
      </c>
      <c r="F38" s="49">
        <v>5.86</v>
      </c>
      <c r="G38" s="49">
        <v>49</v>
      </c>
      <c r="H38" s="46"/>
      <c r="I38" s="45"/>
      <c r="J38" s="20"/>
      <c r="K38" s="46"/>
      <c r="L38" s="46"/>
      <c r="M38" s="46"/>
      <c r="N38" s="46"/>
      <c r="O38" s="46"/>
      <c r="P38" s="5"/>
    </row>
    <row r="39" spans="2:16" ht="12.75">
      <c r="B39" s="10">
        <v>7</v>
      </c>
      <c r="C39" s="7" t="s">
        <v>142</v>
      </c>
      <c r="D39" s="63">
        <v>0.2</v>
      </c>
      <c r="E39" s="49" t="s">
        <v>138</v>
      </c>
      <c r="F39" s="49">
        <v>9.41</v>
      </c>
      <c r="G39" s="49">
        <v>78</v>
      </c>
      <c r="H39" s="46"/>
      <c r="I39" s="45"/>
      <c r="J39" s="20"/>
      <c r="K39" s="46"/>
      <c r="L39" s="46"/>
      <c r="M39" s="46"/>
      <c r="N39" s="46"/>
      <c r="O39" s="46"/>
      <c r="P39" s="5"/>
    </row>
    <row r="40" spans="6:16" ht="12.75">
      <c r="F40" s="49">
        <v>12</v>
      </c>
      <c r="G40" s="49">
        <v>100</v>
      </c>
      <c r="H40" s="46"/>
      <c r="I40" s="45"/>
      <c r="J40" s="20"/>
      <c r="K40" s="46"/>
      <c r="L40" s="46"/>
      <c r="M40" s="46"/>
      <c r="N40" s="46"/>
      <c r="O40" s="46"/>
      <c r="P40" s="5"/>
    </row>
    <row r="41" spans="2:16" ht="12.75">
      <c r="B41" s="20"/>
      <c r="C41" s="20"/>
      <c r="D41" s="20"/>
      <c r="E41" s="44"/>
      <c r="F41" s="45"/>
      <c r="G41" s="46"/>
      <c r="H41" s="46"/>
      <c r="I41" s="45"/>
      <c r="J41" s="20"/>
      <c r="K41" s="46"/>
      <c r="L41" s="46"/>
      <c r="M41" s="46"/>
      <c r="N41" s="46"/>
      <c r="O41" s="46"/>
      <c r="P41" s="5"/>
    </row>
    <row r="42" spans="2:16" ht="12.75">
      <c r="B42" s="20"/>
      <c r="C42" s="20"/>
      <c r="D42" s="20"/>
      <c r="E42" s="44"/>
      <c r="F42" s="45"/>
      <c r="G42" s="46"/>
      <c r="H42" s="46"/>
      <c r="I42" s="45"/>
      <c r="J42" s="20"/>
      <c r="K42" s="46"/>
      <c r="L42" s="46"/>
      <c r="M42" s="46"/>
      <c r="N42" s="46"/>
      <c r="O42" s="46"/>
      <c r="P42" s="5"/>
    </row>
    <row r="43" spans="2:16" ht="12.75">
      <c r="B43" s="20"/>
      <c r="C43" s="20"/>
      <c r="D43" s="20"/>
      <c r="E43" s="44"/>
      <c r="F43" s="45"/>
      <c r="G43" s="46"/>
      <c r="H43" s="46"/>
      <c r="I43" s="45"/>
      <c r="J43" s="20"/>
      <c r="K43" s="46"/>
      <c r="L43" s="46"/>
      <c r="M43" s="46"/>
      <c r="N43" s="46"/>
      <c r="O43" s="46"/>
      <c r="P43" s="5"/>
    </row>
    <row r="44" spans="2:16" ht="12.75">
      <c r="B44" s="96" t="s">
        <v>124</v>
      </c>
      <c r="C44" s="68"/>
      <c r="D44" s="68"/>
      <c r="E44" s="68"/>
      <c r="F44" s="68"/>
      <c r="G44" s="68"/>
      <c r="H44" s="68"/>
      <c r="I44" s="45"/>
      <c r="J44" s="20"/>
      <c r="K44" s="46"/>
      <c r="L44" s="46"/>
      <c r="M44" s="46"/>
      <c r="N44" s="46"/>
      <c r="O44" s="46"/>
      <c r="P44" s="5"/>
    </row>
    <row r="45" spans="2:16" ht="25.5">
      <c r="B45" s="58" t="s">
        <v>118</v>
      </c>
      <c r="C45" s="9" t="s">
        <v>119</v>
      </c>
      <c r="D45" s="97" t="s">
        <v>120</v>
      </c>
      <c r="E45" s="98"/>
      <c r="F45" s="9" t="s">
        <v>121</v>
      </c>
      <c r="G45" s="50" t="s">
        <v>122</v>
      </c>
      <c r="H45" s="48" t="s">
        <v>123</v>
      </c>
      <c r="I45" s="45"/>
      <c r="J45" s="20"/>
      <c r="K45" s="46"/>
      <c r="L45" s="46"/>
      <c r="M45" s="46"/>
      <c r="N45" s="46"/>
      <c r="O45" s="46"/>
      <c r="P45" s="5"/>
    </row>
    <row r="46" spans="1:16" ht="12.75">
      <c r="A46" s="47"/>
      <c r="B46" s="58">
        <v>1</v>
      </c>
      <c r="C46" s="7"/>
      <c r="D46" s="97" t="s">
        <v>126</v>
      </c>
      <c r="E46" s="99"/>
      <c r="F46" s="1">
        <v>13</v>
      </c>
      <c r="G46" s="59">
        <f>2.17*2500</f>
        <v>5425</v>
      </c>
      <c r="H46" s="60">
        <f>F46*G46</f>
        <v>70525</v>
      </c>
      <c r="I46" s="45"/>
      <c r="J46" s="20"/>
      <c r="K46" s="46"/>
      <c r="L46" s="46"/>
      <c r="M46" s="46"/>
      <c r="N46" s="46"/>
      <c r="O46" s="46"/>
      <c r="P46" s="5"/>
    </row>
    <row r="47" spans="1:16" ht="12.75">
      <c r="A47" s="47"/>
      <c r="B47" s="58">
        <v>2</v>
      </c>
      <c r="C47" s="7"/>
      <c r="D47" s="97" t="s">
        <v>125</v>
      </c>
      <c r="E47" s="99"/>
      <c r="F47" s="1">
        <v>1916</v>
      </c>
      <c r="G47" s="59">
        <v>12</v>
      </c>
      <c r="H47" s="60">
        <f>F47*G47</f>
        <v>22992</v>
      </c>
      <c r="I47" s="45"/>
      <c r="J47" s="20"/>
      <c r="K47" s="46"/>
      <c r="L47" s="46"/>
      <c r="M47" s="46"/>
      <c r="N47" s="46"/>
      <c r="O47" s="46"/>
      <c r="P47" s="5"/>
    </row>
    <row r="48" spans="1:15" ht="25.5" customHeight="1">
      <c r="A48" s="47"/>
      <c r="B48" s="103"/>
      <c r="C48" s="103"/>
      <c r="D48" s="103"/>
      <c r="E48" s="103"/>
      <c r="F48" s="103"/>
      <c r="G48" s="103"/>
      <c r="H48" s="103"/>
      <c r="I48" s="103"/>
      <c r="J48" s="103"/>
      <c r="K48" s="103"/>
      <c r="L48" s="103"/>
      <c r="M48" s="103"/>
      <c r="N48" s="103"/>
      <c r="O48" s="103"/>
    </row>
    <row r="49" spans="2:15" ht="364.5" customHeight="1">
      <c r="B49" s="93" t="s">
        <v>105</v>
      </c>
      <c r="C49" s="94"/>
      <c r="D49" s="94"/>
      <c r="E49" s="94"/>
      <c r="F49" s="94"/>
      <c r="G49" s="94"/>
      <c r="H49" s="94"/>
      <c r="I49" s="94"/>
      <c r="J49" s="94"/>
      <c r="K49" s="94"/>
      <c r="L49" s="94"/>
      <c r="M49" s="94"/>
      <c r="N49" s="76"/>
      <c r="O49" s="43"/>
    </row>
    <row r="51" spans="2:15" ht="207" customHeight="1">
      <c r="B51" s="93" t="s">
        <v>143</v>
      </c>
      <c r="C51" s="94"/>
      <c r="D51" s="94"/>
      <c r="E51" s="94"/>
      <c r="F51" s="94"/>
      <c r="G51" s="94"/>
      <c r="H51" s="94"/>
      <c r="I51" s="94"/>
      <c r="J51" s="94"/>
      <c r="K51" s="94"/>
      <c r="L51" s="94"/>
      <c r="M51" s="94"/>
      <c r="N51" s="76"/>
      <c r="O51" s="43"/>
    </row>
    <row r="53" spans="2:15" ht="354" customHeight="1">
      <c r="B53" s="93" t="s">
        <v>102</v>
      </c>
      <c r="C53" s="94"/>
      <c r="D53" s="94"/>
      <c r="E53" s="94"/>
      <c r="F53" s="94"/>
      <c r="G53" s="94"/>
      <c r="H53" s="94"/>
      <c r="I53" s="94"/>
      <c r="J53" s="94"/>
      <c r="K53" s="94"/>
      <c r="L53" s="94"/>
      <c r="M53" s="94"/>
      <c r="N53" s="76"/>
      <c r="O53" s="43"/>
    </row>
    <row r="55" spans="2:15" ht="161.25" customHeight="1">
      <c r="B55" s="93" t="s">
        <v>146</v>
      </c>
      <c r="C55" s="94"/>
      <c r="D55" s="94"/>
      <c r="E55" s="94"/>
      <c r="F55" s="94"/>
      <c r="G55" s="94"/>
      <c r="H55" s="94"/>
      <c r="I55" s="94"/>
      <c r="J55" s="94"/>
      <c r="K55" s="94"/>
      <c r="L55" s="94"/>
      <c r="M55" s="94"/>
      <c r="N55" s="76"/>
      <c r="O55" s="43"/>
    </row>
    <row r="57" spans="10:25" ht="12.75">
      <c r="J57" s="4"/>
      <c r="K57" s="4"/>
      <c r="M57" s="26"/>
      <c r="N57" s="28"/>
      <c r="O57" s="30"/>
      <c r="P57" s="30"/>
      <c r="Q57" s="30"/>
      <c r="R57" s="30"/>
      <c r="S57" s="30"/>
      <c r="T57" s="30"/>
      <c r="U57" s="30"/>
      <c r="V57" s="30"/>
      <c r="W57" s="30"/>
      <c r="X57" s="28"/>
      <c r="Y57" s="5"/>
    </row>
    <row r="58" spans="13:25" ht="12.75">
      <c r="M58" s="26"/>
      <c r="N58" s="28"/>
      <c r="O58" s="30"/>
      <c r="P58" s="30"/>
      <c r="Q58" s="30"/>
      <c r="R58" s="30"/>
      <c r="S58" s="30"/>
      <c r="T58" s="30"/>
      <c r="U58" s="30"/>
      <c r="V58" s="30"/>
      <c r="W58" s="30"/>
      <c r="X58" s="28"/>
      <c r="Y58" s="5"/>
    </row>
    <row r="59" spans="13:25" ht="12.75">
      <c r="M59" s="26"/>
      <c r="N59" s="28"/>
      <c r="O59" s="30"/>
      <c r="P59" s="30"/>
      <c r="Q59" s="30"/>
      <c r="R59" s="30"/>
      <c r="S59" s="30"/>
      <c r="T59" s="30"/>
      <c r="U59" s="30"/>
      <c r="V59" s="30"/>
      <c r="W59" s="30"/>
      <c r="X59" s="28"/>
      <c r="Y59" s="5"/>
    </row>
    <row r="60" spans="1:25" ht="18">
      <c r="A60" s="66" t="s">
        <v>5</v>
      </c>
      <c r="B60" s="90" t="s">
        <v>59</v>
      </c>
      <c r="C60" s="91"/>
      <c r="D60" s="91"/>
      <c r="E60" s="91"/>
      <c r="F60" s="91"/>
      <c r="G60" s="91"/>
      <c r="H60" s="92"/>
      <c r="M60" s="26"/>
      <c r="N60" s="28"/>
      <c r="O60" s="30"/>
      <c r="P60" s="30"/>
      <c r="Q60" s="30"/>
      <c r="R60" s="30"/>
      <c r="S60" s="30"/>
      <c r="T60" s="30"/>
      <c r="U60" s="30"/>
      <c r="V60" s="30"/>
      <c r="W60" s="30"/>
      <c r="X60" s="28"/>
      <c r="Y60" s="5"/>
    </row>
    <row r="61" spans="1:25" ht="12.75" customHeight="1">
      <c r="A61" s="88"/>
      <c r="B61" s="82" t="s">
        <v>77</v>
      </c>
      <c r="C61" s="83"/>
      <c r="D61" s="84"/>
      <c r="E61" s="15" t="s">
        <v>75</v>
      </c>
      <c r="F61" s="14" t="s">
        <v>3</v>
      </c>
      <c r="G61" s="11" t="s">
        <v>2</v>
      </c>
      <c r="H61" s="80" t="s">
        <v>76</v>
      </c>
      <c r="M61" s="29"/>
      <c r="N61" s="27"/>
      <c r="O61" s="27"/>
      <c r="P61" s="27"/>
      <c r="Q61" s="27"/>
      <c r="R61" s="27"/>
      <c r="S61" s="27"/>
      <c r="T61" s="27"/>
      <c r="U61" s="27"/>
      <c r="V61" s="27"/>
      <c r="W61" s="27"/>
      <c r="X61" s="27"/>
      <c r="Y61" s="5"/>
    </row>
    <row r="62" spans="1:25" ht="33.75" customHeight="1">
      <c r="A62" s="89"/>
      <c r="B62" s="85"/>
      <c r="C62" s="86"/>
      <c r="D62" s="87"/>
      <c r="E62" s="7" t="s">
        <v>4</v>
      </c>
      <c r="F62" s="16" t="s">
        <v>0</v>
      </c>
      <c r="G62" s="8" t="s">
        <v>1</v>
      </c>
      <c r="H62" s="81"/>
      <c r="N62" s="5"/>
      <c r="O62" s="5"/>
      <c r="P62" s="5"/>
      <c r="Q62" s="5"/>
      <c r="R62" s="5"/>
      <c r="S62" s="5"/>
      <c r="T62" s="5"/>
      <c r="U62" s="5"/>
      <c r="V62" s="5"/>
      <c r="W62" s="5"/>
      <c r="X62" s="5"/>
      <c r="Y62" s="5"/>
    </row>
    <row r="63" spans="1:25" ht="25.5">
      <c r="A63" s="7">
        <v>1</v>
      </c>
      <c r="B63" s="69" t="s">
        <v>60</v>
      </c>
      <c r="C63" s="70"/>
      <c r="D63" s="71"/>
      <c r="E63" s="9"/>
      <c r="F63" s="17">
        <v>60</v>
      </c>
      <c r="G63" s="8">
        <f aca="true" t="shared" si="0" ref="G63:G127">E63*F63</f>
        <v>0</v>
      </c>
      <c r="H63" s="25" t="s">
        <v>80</v>
      </c>
      <c r="N63" s="5"/>
      <c r="O63" s="5"/>
      <c r="P63" s="5"/>
      <c r="Q63" s="5"/>
      <c r="R63" s="5"/>
      <c r="S63" s="5"/>
      <c r="T63" s="5"/>
      <c r="U63" s="5"/>
      <c r="V63" s="5"/>
      <c r="W63" s="5"/>
      <c r="X63" s="5"/>
      <c r="Y63" s="5"/>
    </row>
    <row r="64" spans="1:8" ht="12.75">
      <c r="A64" s="7">
        <v>2</v>
      </c>
      <c r="B64" s="69" t="s">
        <v>61</v>
      </c>
      <c r="C64" s="70"/>
      <c r="D64" s="71"/>
      <c r="E64" s="9"/>
      <c r="F64" s="17">
        <v>120</v>
      </c>
      <c r="G64" s="8">
        <f t="shared" si="0"/>
        <v>0</v>
      </c>
      <c r="H64" s="16" t="s">
        <v>78</v>
      </c>
    </row>
    <row r="65" spans="1:8" ht="12.75">
      <c r="A65" s="7">
        <v>3</v>
      </c>
      <c r="B65" s="69" t="s">
        <v>62</v>
      </c>
      <c r="C65" s="70"/>
      <c r="D65" s="71"/>
      <c r="E65" s="9"/>
      <c r="F65" s="17">
        <v>20</v>
      </c>
      <c r="G65" s="8">
        <f t="shared" si="0"/>
        <v>0</v>
      </c>
      <c r="H65" s="16"/>
    </row>
    <row r="66" spans="1:8" ht="12.75">
      <c r="A66" s="7">
        <v>4</v>
      </c>
      <c r="B66" s="69" t="s">
        <v>63</v>
      </c>
      <c r="C66" s="70"/>
      <c r="D66" s="71"/>
      <c r="E66" s="9"/>
      <c r="F66" s="17">
        <v>80</v>
      </c>
      <c r="G66" s="8">
        <f t="shared" si="0"/>
        <v>0</v>
      </c>
      <c r="H66" s="16" t="s">
        <v>78</v>
      </c>
    </row>
    <row r="67" spans="1:8" ht="12.75">
      <c r="A67" s="7">
        <v>5</v>
      </c>
      <c r="B67" s="69" t="s">
        <v>64</v>
      </c>
      <c r="C67" s="70"/>
      <c r="D67" s="71"/>
      <c r="E67" s="9"/>
      <c r="F67" s="17">
        <v>80</v>
      </c>
      <c r="G67" s="8">
        <f t="shared" si="0"/>
        <v>0</v>
      </c>
      <c r="H67" s="16" t="s">
        <v>78</v>
      </c>
    </row>
    <row r="68" spans="1:8" ht="12.75">
      <c r="A68" s="7">
        <v>6</v>
      </c>
      <c r="B68" s="69" t="s">
        <v>11</v>
      </c>
      <c r="C68" s="70"/>
      <c r="D68" s="71"/>
      <c r="E68" s="9"/>
      <c r="F68" s="17">
        <v>25</v>
      </c>
      <c r="G68" s="8">
        <f t="shared" si="0"/>
        <v>0</v>
      </c>
      <c r="H68" s="16" t="s">
        <v>78</v>
      </c>
    </row>
    <row r="69" spans="1:8" ht="12.75">
      <c r="A69" s="7">
        <v>7</v>
      </c>
      <c r="B69" s="69" t="s">
        <v>84</v>
      </c>
      <c r="C69" s="70"/>
      <c r="D69" s="71"/>
      <c r="E69" s="9"/>
      <c r="F69" s="17">
        <v>60</v>
      </c>
      <c r="G69" s="8">
        <f t="shared" si="0"/>
        <v>0</v>
      </c>
      <c r="H69" s="16" t="s">
        <v>78</v>
      </c>
    </row>
    <row r="70" spans="1:8" ht="12.75">
      <c r="A70" s="7">
        <v>8</v>
      </c>
      <c r="B70" s="69" t="s">
        <v>85</v>
      </c>
      <c r="C70" s="70"/>
      <c r="D70" s="71"/>
      <c r="E70" s="9"/>
      <c r="F70" s="17">
        <v>30</v>
      </c>
      <c r="G70" s="8">
        <f t="shared" si="0"/>
        <v>0</v>
      </c>
      <c r="H70" s="16"/>
    </row>
    <row r="71" spans="1:8" ht="12.75">
      <c r="A71" s="7">
        <v>9</v>
      </c>
      <c r="B71" s="69" t="s">
        <v>7</v>
      </c>
      <c r="C71" s="70"/>
      <c r="D71" s="71"/>
      <c r="E71" s="9"/>
      <c r="F71" s="17">
        <v>24</v>
      </c>
      <c r="G71" s="8">
        <f t="shared" si="0"/>
        <v>0</v>
      </c>
      <c r="H71" s="16"/>
    </row>
    <row r="72" spans="1:8" ht="25.5">
      <c r="A72" s="7">
        <v>10</v>
      </c>
      <c r="B72" s="69" t="s">
        <v>8</v>
      </c>
      <c r="C72" s="70"/>
      <c r="D72" s="71"/>
      <c r="E72" s="9"/>
      <c r="F72" s="17">
        <v>24</v>
      </c>
      <c r="G72" s="8">
        <f t="shared" si="0"/>
        <v>0</v>
      </c>
      <c r="H72" s="25" t="s">
        <v>80</v>
      </c>
    </row>
    <row r="73" spans="1:8" ht="12.75">
      <c r="A73" s="7">
        <v>11</v>
      </c>
      <c r="B73" s="69" t="s">
        <v>86</v>
      </c>
      <c r="C73" s="70"/>
      <c r="D73" s="71"/>
      <c r="E73" s="9"/>
      <c r="F73" s="17">
        <v>30</v>
      </c>
      <c r="G73" s="8">
        <f t="shared" si="0"/>
        <v>0</v>
      </c>
      <c r="H73" s="16" t="s">
        <v>78</v>
      </c>
    </row>
    <row r="74" spans="1:8" ht="25.5">
      <c r="A74" s="7">
        <v>12</v>
      </c>
      <c r="B74" s="69" t="s">
        <v>9</v>
      </c>
      <c r="C74" s="70"/>
      <c r="D74" s="71"/>
      <c r="E74" s="9"/>
      <c r="F74" s="17">
        <v>24</v>
      </c>
      <c r="G74" s="8">
        <f t="shared" si="0"/>
        <v>0</v>
      </c>
      <c r="H74" s="25" t="s">
        <v>80</v>
      </c>
    </row>
    <row r="75" spans="1:8" ht="12.75">
      <c r="A75" s="7">
        <v>13</v>
      </c>
      <c r="B75" s="69" t="s">
        <v>10</v>
      </c>
      <c r="C75" s="70"/>
      <c r="D75" s="71"/>
      <c r="E75" s="9"/>
      <c r="F75" s="17">
        <v>30</v>
      </c>
      <c r="G75" s="8">
        <f t="shared" si="0"/>
        <v>0</v>
      </c>
      <c r="H75" s="16"/>
    </row>
    <row r="76" spans="1:8" ht="12.75">
      <c r="A76" s="7">
        <v>14</v>
      </c>
      <c r="B76" s="69" t="s">
        <v>11</v>
      </c>
      <c r="C76" s="70"/>
      <c r="D76" s="71"/>
      <c r="E76" s="9"/>
      <c r="F76" s="17">
        <v>18</v>
      </c>
      <c r="G76" s="8">
        <f t="shared" si="0"/>
        <v>0</v>
      </c>
      <c r="H76" s="16" t="s">
        <v>78</v>
      </c>
    </row>
    <row r="77" spans="1:8" ht="12.75">
      <c r="A77" s="7">
        <v>15</v>
      </c>
      <c r="B77" s="69" t="s">
        <v>12</v>
      </c>
      <c r="C77" s="70"/>
      <c r="D77" s="71"/>
      <c r="E77" s="9"/>
      <c r="F77" s="17">
        <v>18</v>
      </c>
      <c r="G77" s="8">
        <f t="shared" si="0"/>
        <v>0</v>
      </c>
      <c r="H77" s="16"/>
    </row>
    <row r="78" spans="1:8" ht="12.75">
      <c r="A78" s="7">
        <v>16</v>
      </c>
      <c r="B78" s="69" t="s">
        <v>13</v>
      </c>
      <c r="C78" s="70"/>
      <c r="D78" s="71"/>
      <c r="E78" s="9"/>
      <c r="F78" s="17">
        <v>20</v>
      </c>
      <c r="G78" s="8">
        <f t="shared" si="0"/>
        <v>0</v>
      </c>
      <c r="H78" s="16" t="s">
        <v>78</v>
      </c>
    </row>
    <row r="79" spans="1:8" ht="25.5">
      <c r="A79" s="7">
        <v>17</v>
      </c>
      <c r="B79" s="69" t="s">
        <v>70</v>
      </c>
      <c r="C79" s="70"/>
      <c r="D79" s="71"/>
      <c r="E79" s="9"/>
      <c r="F79" s="17">
        <v>45</v>
      </c>
      <c r="G79" s="8">
        <f t="shared" si="0"/>
        <v>0</v>
      </c>
      <c r="H79" s="25" t="s">
        <v>80</v>
      </c>
    </row>
    <row r="80" spans="1:8" ht="12.75">
      <c r="A80" s="7">
        <v>18</v>
      </c>
      <c r="B80" s="69" t="s">
        <v>71</v>
      </c>
      <c r="C80" s="70"/>
      <c r="D80" s="71"/>
      <c r="E80" s="9"/>
      <c r="F80" s="17">
        <v>10</v>
      </c>
      <c r="G80" s="8">
        <f t="shared" si="0"/>
        <v>0</v>
      </c>
      <c r="H80" s="16"/>
    </row>
    <row r="81" spans="1:8" ht="38.25">
      <c r="A81" s="7">
        <v>19</v>
      </c>
      <c r="B81" s="69" t="s">
        <v>72</v>
      </c>
      <c r="C81" s="70"/>
      <c r="D81" s="71"/>
      <c r="E81" s="9"/>
      <c r="F81" s="17">
        <v>30</v>
      </c>
      <c r="G81" s="8">
        <f t="shared" si="0"/>
        <v>0</v>
      </c>
      <c r="H81" s="25" t="s">
        <v>79</v>
      </c>
    </row>
    <row r="82" spans="1:8" ht="12.75">
      <c r="A82" s="7">
        <v>20</v>
      </c>
      <c r="B82" s="69" t="s">
        <v>63</v>
      </c>
      <c r="C82" s="70"/>
      <c r="D82" s="71"/>
      <c r="E82" s="9"/>
      <c r="F82" s="17">
        <v>80</v>
      </c>
      <c r="G82" s="8">
        <f t="shared" si="0"/>
        <v>0</v>
      </c>
      <c r="H82" s="16"/>
    </row>
    <row r="83" spans="1:8" ht="12.75">
      <c r="A83" s="7">
        <v>21</v>
      </c>
      <c r="B83" s="69" t="s">
        <v>14</v>
      </c>
      <c r="C83" s="70"/>
      <c r="D83" s="71"/>
      <c r="E83" s="9"/>
      <c r="F83" s="17">
        <v>18</v>
      </c>
      <c r="G83" s="8">
        <f t="shared" si="0"/>
        <v>0</v>
      </c>
      <c r="H83" s="16"/>
    </row>
    <row r="84" spans="1:8" ht="12.75">
      <c r="A84" s="7">
        <v>22</v>
      </c>
      <c r="B84" s="69" t="s">
        <v>15</v>
      </c>
      <c r="C84" s="70"/>
      <c r="D84" s="71"/>
      <c r="E84" s="9"/>
      <c r="F84" s="17">
        <v>15</v>
      </c>
      <c r="G84" s="8">
        <f t="shared" si="0"/>
        <v>0</v>
      </c>
      <c r="H84" s="16"/>
    </row>
    <row r="85" spans="1:8" ht="12.75">
      <c r="A85" s="7">
        <v>23</v>
      </c>
      <c r="B85" s="2" t="s">
        <v>16</v>
      </c>
      <c r="C85" s="2"/>
      <c r="D85" s="2"/>
      <c r="E85" s="9"/>
      <c r="F85" s="17">
        <v>30</v>
      </c>
      <c r="G85" s="8">
        <f t="shared" si="0"/>
        <v>0</v>
      </c>
      <c r="H85" s="16"/>
    </row>
    <row r="86" spans="1:8" ht="12.75">
      <c r="A86" s="7">
        <v>24</v>
      </c>
      <c r="B86" s="69" t="s">
        <v>17</v>
      </c>
      <c r="C86" s="70"/>
      <c r="D86" s="71"/>
      <c r="E86" s="9"/>
      <c r="F86" s="17">
        <v>25</v>
      </c>
      <c r="G86" s="8">
        <f t="shared" si="0"/>
        <v>0</v>
      </c>
      <c r="H86" s="16"/>
    </row>
    <row r="87" spans="1:8" ht="12.75">
      <c r="A87" s="7">
        <v>25</v>
      </c>
      <c r="B87" s="69" t="s">
        <v>18</v>
      </c>
      <c r="C87" s="70"/>
      <c r="D87" s="71"/>
      <c r="E87" s="9"/>
      <c r="F87" s="17">
        <v>50</v>
      </c>
      <c r="G87" s="8">
        <f t="shared" si="0"/>
        <v>0</v>
      </c>
      <c r="H87" s="16"/>
    </row>
    <row r="88" spans="1:8" ht="12.75">
      <c r="A88" s="7">
        <v>26</v>
      </c>
      <c r="B88" s="69" t="s">
        <v>19</v>
      </c>
      <c r="C88" s="70"/>
      <c r="D88" s="71"/>
      <c r="E88" s="9"/>
      <c r="F88" s="17">
        <v>30</v>
      </c>
      <c r="G88" s="8">
        <f t="shared" si="0"/>
        <v>0</v>
      </c>
      <c r="H88" s="16"/>
    </row>
    <row r="89" spans="1:8" ht="12.75">
      <c r="A89" s="7">
        <v>27</v>
      </c>
      <c r="B89" s="69" t="s">
        <v>20</v>
      </c>
      <c r="C89" s="70"/>
      <c r="D89" s="71"/>
      <c r="E89" s="9"/>
      <c r="F89" s="17">
        <v>20</v>
      </c>
      <c r="G89" s="8">
        <f t="shared" si="0"/>
        <v>0</v>
      </c>
      <c r="H89" s="16"/>
    </row>
    <row r="90" spans="1:8" ht="12.75">
      <c r="A90" s="7">
        <v>28</v>
      </c>
      <c r="B90" s="69" t="s">
        <v>21</v>
      </c>
      <c r="C90" s="70"/>
      <c r="D90" s="71"/>
      <c r="E90" s="9"/>
      <c r="F90" s="17">
        <v>20</v>
      </c>
      <c r="G90" s="8">
        <f t="shared" si="0"/>
        <v>0</v>
      </c>
      <c r="H90" s="16"/>
    </row>
    <row r="91" spans="1:8" ht="12.75">
      <c r="A91" s="7">
        <v>29</v>
      </c>
      <c r="B91" s="69" t="s">
        <v>22</v>
      </c>
      <c r="C91" s="70"/>
      <c r="D91" s="71"/>
      <c r="E91" s="9"/>
      <c r="F91" s="17">
        <v>25</v>
      </c>
      <c r="G91" s="8">
        <f t="shared" si="0"/>
        <v>0</v>
      </c>
      <c r="H91" s="16"/>
    </row>
    <row r="92" spans="1:8" ht="12.75">
      <c r="A92" s="7">
        <v>30</v>
      </c>
      <c r="B92" s="69" t="s">
        <v>23</v>
      </c>
      <c r="C92" s="70"/>
      <c r="D92" s="71"/>
      <c r="E92" s="9"/>
      <c r="F92" s="17">
        <v>25</v>
      </c>
      <c r="G92" s="8">
        <f t="shared" si="0"/>
        <v>0</v>
      </c>
      <c r="H92" s="16"/>
    </row>
    <row r="93" spans="1:8" ht="12.75">
      <c r="A93" s="7">
        <v>31</v>
      </c>
      <c r="B93" s="69" t="s">
        <v>24</v>
      </c>
      <c r="C93" s="70"/>
      <c r="D93" s="71"/>
      <c r="E93" s="9"/>
      <c r="F93" s="17">
        <v>30</v>
      </c>
      <c r="G93" s="8">
        <f t="shared" si="0"/>
        <v>0</v>
      </c>
      <c r="H93" s="16"/>
    </row>
    <row r="94" spans="1:8" ht="12.75">
      <c r="A94" s="7">
        <v>32</v>
      </c>
      <c r="B94" s="69" t="s">
        <v>25</v>
      </c>
      <c r="C94" s="70"/>
      <c r="D94" s="71"/>
      <c r="E94" s="9"/>
      <c r="F94" s="17">
        <v>10</v>
      </c>
      <c r="G94" s="8">
        <f t="shared" si="0"/>
        <v>0</v>
      </c>
      <c r="H94" s="16"/>
    </row>
    <row r="95" spans="1:8" ht="12.75">
      <c r="A95" s="7">
        <v>33</v>
      </c>
      <c r="B95" s="69" t="s">
        <v>26</v>
      </c>
      <c r="C95" s="70"/>
      <c r="D95" s="71"/>
      <c r="E95" s="9"/>
      <c r="F95" s="17">
        <v>10</v>
      </c>
      <c r="G95" s="8">
        <f t="shared" si="0"/>
        <v>0</v>
      </c>
      <c r="H95" s="16"/>
    </row>
    <row r="96" spans="1:8" ht="12.75">
      <c r="A96" s="7">
        <v>34</v>
      </c>
      <c r="B96" s="69" t="s">
        <v>27</v>
      </c>
      <c r="C96" s="70"/>
      <c r="D96" s="71"/>
      <c r="E96" s="9"/>
      <c r="F96" s="17">
        <v>15</v>
      </c>
      <c r="G96" s="8">
        <f t="shared" si="0"/>
        <v>0</v>
      </c>
      <c r="H96" s="16"/>
    </row>
    <row r="97" spans="1:8" ht="12.75">
      <c r="A97" s="7">
        <v>35</v>
      </c>
      <c r="B97" s="69" t="s">
        <v>28</v>
      </c>
      <c r="C97" s="70"/>
      <c r="D97" s="71"/>
      <c r="E97" s="9"/>
      <c r="F97" s="17">
        <v>15</v>
      </c>
      <c r="G97" s="8">
        <f t="shared" si="0"/>
        <v>0</v>
      </c>
      <c r="H97" s="16"/>
    </row>
    <row r="98" spans="1:8" ht="12.75">
      <c r="A98" s="7">
        <v>36</v>
      </c>
      <c r="B98" s="69" t="s">
        <v>29</v>
      </c>
      <c r="C98" s="70"/>
      <c r="D98" s="71"/>
      <c r="E98" s="9"/>
      <c r="F98" s="17">
        <v>40</v>
      </c>
      <c r="G98" s="8">
        <f t="shared" si="0"/>
        <v>0</v>
      </c>
      <c r="H98" s="16" t="s">
        <v>78</v>
      </c>
    </row>
    <row r="99" spans="1:8" ht="25.5">
      <c r="A99" s="7">
        <v>37</v>
      </c>
      <c r="B99" s="69" t="s">
        <v>30</v>
      </c>
      <c r="C99" s="70"/>
      <c r="D99" s="71"/>
      <c r="E99" s="9"/>
      <c r="F99" s="17">
        <v>15</v>
      </c>
      <c r="G99" s="8">
        <f t="shared" si="0"/>
        <v>0</v>
      </c>
      <c r="H99" s="25" t="s">
        <v>80</v>
      </c>
    </row>
    <row r="100" spans="1:8" ht="25.5">
      <c r="A100" s="7">
        <v>38</v>
      </c>
      <c r="B100" s="69" t="s">
        <v>31</v>
      </c>
      <c r="C100" s="70"/>
      <c r="D100" s="71"/>
      <c r="E100" s="9"/>
      <c r="F100" s="17">
        <v>30</v>
      </c>
      <c r="G100" s="8">
        <f t="shared" si="0"/>
        <v>0</v>
      </c>
      <c r="H100" s="25" t="s">
        <v>80</v>
      </c>
    </row>
    <row r="101" spans="1:8" ht="12.75">
      <c r="A101" s="7">
        <v>39</v>
      </c>
      <c r="B101" s="69" t="s">
        <v>32</v>
      </c>
      <c r="C101" s="70"/>
      <c r="D101" s="71"/>
      <c r="E101" s="9"/>
      <c r="F101" s="17">
        <v>40</v>
      </c>
      <c r="G101" s="8">
        <f t="shared" si="0"/>
        <v>0</v>
      </c>
      <c r="H101" s="16"/>
    </row>
    <row r="102" spans="1:8" ht="12.75">
      <c r="A102" s="7">
        <v>40</v>
      </c>
      <c r="B102" s="69" t="s">
        <v>33</v>
      </c>
      <c r="C102" s="70"/>
      <c r="D102" s="71"/>
      <c r="E102" s="9"/>
      <c r="F102" s="17">
        <v>30</v>
      </c>
      <c r="G102" s="8">
        <f t="shared" si="0"/>
        <v>0</v>
      </c>
      <c r="H102" s="16"/>
    </row>
    <row r="103" spans="1:8" ht="12.75">
      <c r="A103" s="7">
        <v>41</v>
      </c>
      <c r="B103" s="69" t="s">
        <v>34</v>
      </c>
      <c r="C103" s="70"/>
      <c r="D103" s="71"/>
      <c r="E103" s="9"/>
      <c r="F103" s="17">
        <v>25</v>
      </c>
      <c r="G103" s="8">
        <f t="shared" si="0"/>
        <v>0</v>
      </c>
      <c r="H103" s="16"/>
    </row>
    <row r="104" spans="1:8" ht="12.75">
      <c r="A104" s="7">
        <v>42</v>
      </c>
      <c r="B104" s="69" t="s">
        <v>35</v>
      </c>
      <c r="C104" s="70"/>
      <c r="D104" s="71"/>
      <c r="E104" s="9"/>
      <c r="F104" s="17">
        <v>60</v>
      </c>
      <c r="G104" s="8">
        <f t="shared" si="0"/>
        <v>0</v>
      </c>
      <c r="H104" s="16"/>
    </row>
    <row r="105" spans="1:8" ht="12.75">
      <c r="A105" s="7">
        <v>43</v>
      </c>
      <c r="B105" s="69" t="s">
        <v>36</v>
      </c>
      <c r="C105" s="70"/>
      <c r="D105" s="71"/>
      <c r="E105" s="9"/>
      <c r="F105" s="17">
        <v>120</v>
      </c>
      <c r="G105" s="8">
        <f t="shared" si="0"/>
        <v>0</v>
      </c>
      <c r="H105" s="16"/>
    </row>
    <row r="106" spans="1:8" ht="12.75">
      <c r="A106" s="7">
        <v>44</v>
      </c>
      <c r="B106" s="69" t="s">
        <v>37</v>
      </c>
      <c r="C106" s="70"/>
      <c r="D106" s="71"/>
      <c r="E106" s="9"/>
      <c r="F106" s="17">
        <v>700</v>
      </c>
      <c r="G106" s="8">
        <f t="shared" si="0"/>
        <v>0</v>
      </c>
      <c r="H106" s="16"/>
    </row>
    <row r="107" spans="1:8" ht="12.75">
      <c r="A107" s="7">
        <v>45</v>
      </c>
      <c r="B107" s="69" t="s">
        <v>38</v>
      </c>
      <c r="C107" s="70"/>
      <c r="D107" s="71"/>
      <c r="E107" s="9"/>
      <c r="F107" s="17">
        <v>120</v>
      </c>
      <c r="G107" s="8">
        <f t="shared" si="0"/>
        <v>0</v>
      </c>
      <c r="H107" s="16"/>
    </row>
    <row r="108" spans="1:8" ht="12.75">
      <c r="A108" s="7">
        <v>46</v>
      </c>
      <c r="B108" s="69" t="s">
        <v>39</v>
      </c>
      <c r="C108" s="70"/>
      <c r="D108" s="71"/>
      <c r="E108" s="9"/>
      <c r="F108" s="17">
        <v>30</v>
      </c>
      <c r="G108" s="8">
        <f t="shared" si="0"/>
        <v>0</v>
      </c>
      <c r="H108" s="16"/>
    </row>
    <row r="109" spans="1:8" ht="12.75">
      <c r="A109" s="7">
        <v>47</v>
      </c>
      <c r="B109" s="69" t="s">
        <v>40</v>
      </c>
      <c r="C109" s="70"/>
      <c r="D109" s="71"/>
      <c r="E109" s="9"/>
      <c r="F109" s="17">
        <v>45</v>
      </c>
      <c r="G109" s="8">
        <f t="shared" si="0"/>
        <v>0</v>
      </c>
      <c r="H109" s="16"/>
    </row>
    <row r="110" spans="1:8" ht="12.75">
      <c r="A110" s="7">
        <v>48</v>
      </c>
      <c r="B110" s="69" t="s">
        <v>41</v>
      </c>
      <c r="C110" s="70"/>
      <c r="D110" s="71"/>
      <c r="E110" s="9"/>
      <c r="F110" s="17">
        <v>25</v>
      </c>
      <c r="G110" s="8">
        <f t="shared" si="0"/>
        <v>0</v>
      </c>
      <c r="H110" s="16"/>
    </row>
    <row r="111" spans="1:8" ht="12.75">
      <c r="A111" s="7">
        <v>49</v>
      </c>
      <c r="B111" s="69" t="s">
        <v>42</v>
      </c>
      <c r="C111" s="70"/>
      <c r="D111" s="71"/>
      <c r="E111" s="9"/>
      <c r="F111" s="17">
        <v>30</v>
      </c>
      <c r="G111" s="8">
        <f t="shared" si="0"/>
        <v>0</v>
      </c>
      <c r="H111" s="16"/>
    </row>
    <row r="112" spans="1:8" ht="12.75">
      <c r="A112" s="7">
        <v>50</v>
      </c>
      <c r="B112" s="69" t="s">
        <v>43</v>
      </c>
      <c r="C112" s="70"/>
      <c r="D112" s="71"/>
      <c r="E112" s="9"/>
      <c r="F112" s="17">
        <v>45</v>
      </c>
      <c r="G112" s="8">
        <f t="shared" si="0"/>
        <v>0</v>
      </c>
      <c r="H112" s="16"/>
    </row>
    <row r="113" spans="1:8" ht="12.75">
      <c r="A113" s="7">
        <v>51</v>
      </c>
      <c r="B113" s="69" t="s">
        <v>44</v>
      </c>
      <c r="C113" s="70"/>
      <c r="D113" s="71"/>
      <c r="E113" s="9"/>
      <c r="F113" s="17">
        <v>60</v>
      </c>
      <c r="G113" s="8">
        <f t="shared" si="0"/>
        <v>0</v>
      </c>
      <c r="H113" s="16" t="s">
        <v>78</v>
      </c>
    </row>
    <row r="114" spans="1:8" ht="12.75">
      <c r="A114" s="7">
        <v>52</v>
      </c>
      <c r="B114" s="69" t="s">
        <v>45</v>
      </c>
      <c r="C114" s="70"/>
      <c r="D114" s="71"/>
      <c r="E114" s="9"/>
      <c r="F114" s="17">
        <v>45</v>
      </c>
      <c r="G114" s="8">
        <f t="shared" si="0"/>
        <v>0</v>
      </c>
      <c r="H114" s="16" t="s">
        <v>78</v>
      </c>
    </row>
    <row r="115" spans="1:8" ht="12.75">
      <c r="A115" s="7">
        <v>53</v>
      </c>
      <c r="B115" s="69" t="s">
        <v>46</v>
      </c>
      <c r="C115" s="70"/>
      <c r="D115" s="71"/>
      <c r="E115" s="9"/>
      <c r="F115" s="17">
        <v>45</v>
      </c>
      <c r="G115" s="8">
        <f t="shared" si="0"/>
        <v>0</v>
      </c>
      <c r="H115" s="16" t="s">
        <v>78</v>
      </c>
    </row>
    <row r="116" spans="1:8" ht="12.75">
      <c r="A116" s="7">
        <v>54</v>
      </c>
      <c r="B116" s="69" t="s">
        <v>47</v>
      </c>
      <c r="C116" s="70"/>
      <c r="D116" s="71"/>
      <c r="E116" s="9"/>
      <c r="F116" s="17">
        <v>60</v>
      </c>
      <c r="G116" s="8">
        <f t="shared" si="0"/>
        <v>0</v>
      </c>
      <c r="H116" s="16" t="s">
        <v>78</v>
      </c>
    </row>
    <row r="117" spans="1:8" ht="12.75">
      <c r="A117" s="7">
        <v>55</v>
      </c>
      <c r="B117" s="69" t="s">
        <v>48</v>
      </c>
      <c r="C117" s="70"/>
      <c r="D117" s="71"/>
      <c r="E117" s="9"/>
      <c r="F117" s="17">
        <v>60</v>
      </c>
      <c r="G117" s="8">
        <f t="shared" si="0"/>
        <v>0</v>
      </c>
      <c r="H117" s="16"/>
    </row>
    <row r="118" spans="1:8" ht="12.75">
      <c r="A118" s="7">
        <v>56</v>
      </c>
      <c r="B118" s="69" t="s">
        <v>49</v>
      </c>
      <c r="C118" s="70"/>
      <c r="D118" s="71"/>
      <c r="E118" s="9"/>
      <c r="F118" s="17">
        <v>35</v>
      </c>
      <c r="G118" s="8">
        <f t="shared" si="0"/>
        <v>0</v>
      </c>
      <c r="H118" s="16"/>
    </row>
    <row r="119" spans="1:8" ht="12.75">
      <c r="A119" s="7">
        <v>57</v>
      </c>
      <c r="B119" s="69" t="s">
        <v>50</v>
      </c>
      <c r="C119" s="70"/>
      <c r="D119" s="71"/>
      <c r="E119" s="9">
        <v>972</v>
      </c>
      <c r="F119" s="17">
        <v>25</v>
      </c>
      <c r="G119" s="8">
        <f t="shared" si="0"/>
        <v>24300</v>
      </c>
      <c r="H119" s="16" t="s">
        <v>78</v>
      </c>
    </row>
    <row r="120" spans="1:8" ht="12.75">
      <c r="A120" s="7">
        <v>58</v>
      </c>
      <c r="B120" s="69" t="s">
        <v>51</v>
      </c>
      <c r="C120" s="70"/>
      <c r="D120" s="71"/>
      <c r="E120" s="9"/>
      <c r="F120" s="17">
        <v>35</v>
      </c>
      <c r="G120" s="8">
        <f t="shared" si="0"/>
        <v>0</v>
      </c>
      <c r="H120" s="16" t="s">
        <v>78</v>
      </c>
    </row>
    <row r="121" spans="1:8" ht="12.75">
      <c r="A121" s="7">
        <v>59</v>
      </c>
      <c r="B121" s="69" t="s">
        <v>52</v>
      </c>
      <c r="C121" s="70"/>
      <c r="D121" s="71"/>
      <c r="E121" s="9"/>
      <c r="F121" s="17">
        <v>45</v>
      </c>
      <c r="G121" s="8">
        <f t="shared" si="0"/>
        <v>0</v>
      </c>
      <c r="H121" s="16" t="s">
        <v>78</v>
      </c>
    </row>
    <row r="122" spans="1:8" ht="12.75">
      <c r="A122" s="7">
        <v>60</v>
      </c>
      <c r="B122" s="22" t="s">
        <v>87</v>
      </c>
      <c r="C122" s="23"/>
      <c r="D122" s="24"/>
      <c r="E122" s="9"/>
      <c r="F122" s="17">
        <v>15</v>
      </c>
      <c r="G122" s="8">
        <f t="shared" si="0"/>
        <v>0</v>
      </c>
      <c r="H122" s="16" t="s">
        <v>78</v>
      </c>
    </row>
    <row r="123" spans="1:8" ht="12.75">
      <c r="A123" s="7">
        <v>61</v>
      </c>
      <c r="B123" s="69" t="s">
        <v>81</v>
      </c>
      <c r="C123" s="70"/>
      <c r="D123" s="71"/>
      <c r="E123" s="9"/>
      <c r="F123" s="17">
        <v>60</v>
      </c>
      <c r="G123" s="8">
        <f t="shared" si="0"/>
        <v>0</v>
      </c>
      <c r="H123" s="16" t="s">
        <v>78</v>
      </c>
    </row>
    <row r="124" spans="1:8" ht="12.75">
      <c r="A124" s="7">
        <v>62</v>
      </c>
      <c r="B124" s="69" t="s">
        <v>82</v>
      </c>
      <c r="C124" s="70"/>
      <c r="D124" s="71"/>
      <c r="E124" s="9"/>
      <c r="F124" s="17">
        <v>15</v>
      </c>
      <c r="G124" s="8">
        <f t="shared" si="0"/>
        <v>0</v>
      </c>
      <c r="H124" s="16" t="s">
        <v>78</v>
      </c>
    </row>
    <row r="125" spans="1:8" ht="12.75">
      <c r="A125" s="7">
        <v>63</v>
      </c>
      <c r="B125" s="69" t="s">
        <v>83</v>
      </c>
      <c r="C125" s="70"/>
      <c r="D125" s="71"/>
      <c r="E125" s="9"/>
      <c r="F125" s="17">
        <v>25</v>
      </c>
      <c r="G125" s="8">
        <f t="shared" si="0"/>
        <v>0</v>
      </c>
      <c r="H125" s="16" t="s">
        <v>78</v>
      </c>
    </row>
    <row r="126" spans="1:8" ht="12.75">
      <c r="A126" s="7">
        <v>64</v>
      </c>
      <c r="B126" s="69" t="s">
        <v>53</v>
      </c>
      <c r="C126" s="70"/>
      <c r="D126" s="71"/>
      <c r="E126" s="9"/>
      <c r="F126" s="17">
        <v>90</v>
      </c>
      <c r="G126" s="8">
        <f t="shared" si="0"/>
        <v>0</v>
      </c>
      <c r="H126" s="16"/>
    </row>
    <row r="127" spans="1:8" ht="12.75">
      <c r="A127" s="7">
        <v>65</v>
      </c>
      <c r="B127" s="69" t="s">
        <v>54</v>
      </c>
      <c r="C127" s="70"/>
      <c r="D127" s="71"/>
      <c r="E127" s="9"/>
      <c r="F127" s="17">
        <v>20</v>
      </c>
      <c r="G127" s="8">
        <f t="shared" si="0"/>
        <v>0</v>
      </c>
      <c r="H127" s="16"/>
    </row>
    <row r="128" spans="1:8" ht="12.75">
      <c r="A128" s="7">
        <v>66</v>
      </c>
      <c r="B128" s="72" t="s">
        <v>65</v>
      </c>
      <c r="C128" s="73"/>
      <c r="D128" s="74"/>
      <c r="E128" s="9"/>
      <c r="F128" s="17">
        <v>20</v>
      </c>
      <c r="G128" s="8">
        <f>E128*F128</f>
        <v>0</v>
      </c>
      <c r="H128" s="16"/>
    </row>
    <row r="129" spans="1:8" ht="12.75">
      <c r="A129" s="7">
        <v>67</v>
      </c>
      <c r="B129" s="69" t="s">
        <v>55</v>
      </c>
      <c r="C129" s="70"/>
      <c r="D129" s="71"/>
      <c r="E129" s="9"/>
      <c r="F129" s="17">
        <v>6</v>
      </c>
      <c r="G129" s="8">
        <f>E129*F129</f>
        <v>0</v>
      </c>
      <c r="H129" s="16"/>
    </row>
    <row r="130" spans="1:8" ht="12.75">
      <c r="A130" s="7">
        <v>68</v>
      </c>
      <c r="B130" s="69" t="s">
        <v>66</v>
      </c>
      <c r="C130" s="70"/>
      <c r="D130" s="71"/>
      <c r="E130" s="9"/>
      <c r="F130" s="17">
        <v>180</v>
      </c>
      <c r="G130" s="8">
        <f>E130*F130</f>
        <v>0</v>
      </c>
      <c r="H130" s="16"/>
    </row>
    <row r="131" spans="1:8" ht="12.75">
      <c r="A131" s="7">
        <v>69</v>
      </c>
      <c r="B131" s="69" t="s">
        <v>57</v>
      </c>
      <c r="C131" s="70"/>
      <c r="D131" s="71"/>
      <c r="E131" s="18"/>
      <c r="F131" s="19">
        <v>45</v>
      </c>
      <c r="G131" s="8">
        <f>E131*F131</f>
        <v>0</v>
      </c>
      <c r="H131" s="16"/>
    </row>
    <row r="132" spans="1:8" ht="12.75">
      <c r="A132" s="5"/>
      <c r="B132" s="4"/>
      <c r="C132" s="5"/>
      <c r="D132" s="5"/>
      <c r="E132" s="95" t="s">
        <v>58</v>
      </c>
      <c r="F132" s="95"/>
      <c r="G132" s="10">
        <f>SUM(G63:G131)</f>
        <v>24300</v>
      </c>
      <c r="H132" s="5"/>
    </row>
    <row r="133" spans="1:8" ht="12.75">
      <c r="A133" s="5"/>
      <c r="B133" s="4"/>
      <c r="C133" s="5"/>
      <c r="D133" s="5"/>
      <c r="E133" s="20"/>
      <c r="F133" s="20"/>
      <c r="G133" s="21"/>
      <c r="H133" s="5"/>
    </row>
  </sheetData>
  <sheetProtection/>
  <mergeCells count="87">
    <mergeCell ref="B44:H44"/>
    <mergeCell ref="D45:E45"/>
    <mergeCell ref="D46:E46"/>
    <mergeCell ref="D47:E47"/>
    <mergeCell ref="B31:G31"/>
    <mergeCell ref="B48:O48"/>
    <mergeCell ref="E132:F132"/>
    <mergeCell ref="B104:D104"/>
    <mergeCell ref="B68:D68"/>
    <mergeCell ref="B91:D91"/>
    <mergeCell ref="B90:D90"/>
    <mergeCell ref="B89:D89"/>
    <mergeCell ref="B131:D131"/>
    <mergeCell ref="B106:D106"/>
    <mergeCell ref="B98:D98"/>
    <mergeCell ref="B97:D97"/>
    <mergeCell ref="B96:D96"/>
    <mergeCell ref="B49:N49"/>
    <mergeCell ref="B51:N51"/>
    <mergeCell ref="B53:N53"/>
    <mergeCell ref="B55:N55"/>
    <mergeCell ref="B83:D83"/>
    <mergeCell ref="B88:D88"/>
    <mergeCell ref="B87:D87"/>
    <mergeCell ref="B86:D86"/>
    <mergeCell ref="B71:D71"/>
    <mergeCell ref="B60:H60"/>
    <mergeCell ref="B64:D64"/>
    <mergeCell ref="B63:D63"/>
    <mergeCell ref="B61:D62"/>
    <mergeCell ref="B77:D77"/>
    <mergeCell ref="A61:A62"/>
    <mergeCell ref="B101:D101"/>
    <mergeCell ref="B72:D72"/>
    <mergeCell ref="B74:D74"/>
    <mergeCell ref="B67:D67"/>
    <mergeCell ref="B66:D66"/>
    <mergeCell ref="B12:O12"/>
    <mergeCell ref="B17:H17"/>
    <mergeCell ref="I17:J17"/>
    <mergeCell ref="K17:L17"/>
    <mergeCell ref="B76:D76"/>
    <mergeCell ref="B73:D73"/>
    <mergeCell ref="B70:D70"/>
    <mergeCell ref="B69:D69"/>
    <mergeCell ref="H61:H62"/>
    <mergeCell ref="B65:D65"/>
    <mergeCell ref="B75:D75"/>
    <mergeCell ref="B103:D103"/>
    <mergeCell ref="B95:D95"/>
    <mergeCell ref="B92:D92"/>
    <mergeCell ref="B93:D93"/>
    <mergeCell ref="B94:D94"/>
    <mergeCell ref="B82:D82"/>
    <mergeCell ref="B79:D79"/>
    <mergeCell ref="B78:D78"/>
    <mergeCell ref="B102:D102"/>
    <mergeCell ref="B115:D115"/>
    <mergeCell ref="B129:D129"/>
    <mergeCell ref="B119:D119"/>
    <mergeCell ref="B120:D120"/>
    <mergeCell ref="B121:D121"/>
    <mergeCell ref="B126:D126"/>
    <mergeCell ref="B127:D127"/>
    <mergeCell ref="B125:D125"/>
    <mergeCell ref="B123:D123"/>
    <mergeCell ref="B124:D124"/>
    <mergeCell ref="B112:D112"/>
    <mergeCell ref="B113:D113"/>
    <mergeCell ref="B114:D114"/>
    <mergeCell ref="B80:D80"/>
    <mergeCell ref="B81:D81"/>
    <mergeCell ref="B107:D107"/>
    <mergeCell ref="B108:D108"/>
    <mergeCell ref="B100:D100"/>
    <mergeCell ref="B99:D99"/>
    <mergeCell ref="B84:D84"/>
    <mergeCell ref="B4:O4"/>
    <mergeCell ref="B130:D130"/>
    <mergeCell ref="B117:D117"/>
    <mergeCell ref="B118:D118"/>
    <mergeCell ref="B105:D105"/>
    <mergeCell ref="B128:D128"/>
    <mergeCell ref="B109:D109"/>
    <mergeCell ref="B110:D110"/>
    <mergeCell ref="B116:D116"/>
    <mergeCell ref="B111:D111"/>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bagcilar belediyesi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mknmuh1</dc:creator>
  <cp:keywords/>
  <dc:description/>
  <cp:lastModifiedBy>user</cp:lastModifiedBy>
  <cp:lastPrinted>2006-04-14T06:52:02Z</cp:lastPrinted>
  <dcterms:created xsi:type="dcterms:W3CDTF">2004-04-30T05:35:09Z</dcterms:created>
  <dcterms:modified xsi:type="dcterms:W3CDTF">2009-10-27T17:42:44Z</dcterms:modified>
  <cp:category/>
  <cp:version/>
  <cp:contentType/>
  <cp:contentStatus/>
</cp:coreProperties>
</file>