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<sst xmlns="http://schemas.openxmlformats.org/spreadsheetml/2006/main" count="56" uniqueCount="51">
  <si>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 </t>
  </si>
  <si>
    <t>mss</t>
  </si>
  <si>
    <t>2-</t>
  </si>
  <si>
    <t>Pompa Debisi</t>
  </si>
  <si>
    <t>Pompa Bas.Yüksek</t>
  </si>
  <si>
    <t>m3/h</t>
  </si>
  <si>
    <t>Pompa Gücü</t>
  </si>
  <si>
    <t>Watt</t>
  </si>
  <si>
    <t>Hm</t>
  </si>
  <si>
    <t>Q</t>
  </si>
  <si>
    <t>P</t>
  </si>
  <si>
    <t>Fıskiye Açılma Basıncı</t>
  </si>
  <si>
    <t>Hm1</t>
  </si>
  <si>
    <t>*Seç Sulama Katsayısı(C1-lt/m2)</t>
  </si>
  <si>
    <t>4.2-</t>
  </si>
  <si>
    <t>4.1-</t>
  </si>
  <si>
    <t>Pompa-Fıskiye Kot Farkı</t>
  </si>
  <si>
    <t>Hst</t>
  </si>
  <si>
    <t>Pompa Basma Yüksekliği</t>
  </si>
  <si>
    <t>SEÇİLEN POMPA</t>
  </si>
  <si>
    <t>Toplam Sulanacak Alan(m2)</t>
  </si>
  <si>
    <t>4.3-</t>
  </si>
  <si>
    <t>Ana Boru Kritik Devre Hesabı</t>
  </si>
  <si>
    <t>Alan
No</t>
  </si>
  <si>
    <t>bar</t>
  </si>
  <si>
    <t>Toplam</t>
  </si>
  <si>
    <t>m3h</t>
  </si>
  <si>
    <t>m</t>
  </si>
  <si>
    <t>Ana Boru Çapı-mm</t>
  </si>
  <si>
    <t>Topl. PE boru  boyu</t>
  </si>
  <si>
    <t>DÖŞEMEDEN-DAMLAMA SULAMA TESİSATI HESABI</t>
  </si>
  <si>
    <t>mm</t>
  </si>
  <si>
    <t>*Alan 
Su İhtiyacı
Debi-Q(m3/h)</t>
  </si>
  <si>
    <t>Seç.
Sul Kats.
C1(lt/m2)</t>
  </si>
  <si>
    <t>*Boru
 boyu
L(m)</t>
  </si>
  <si>
    <t>Birim
Sürekli+Lokal
Boru Kayıpları
R(mss/m)</t>
  </si>
  <si>
    <t>Toplam
Boru Kaybı
RxL(mss)</t>
  </si>
  <si>
    <t>Emniyet Boru
 Çapı
de(mm)</t>
  </si>
  <si>
    <t>Boruda
Su Akış
Hızı
V(m/s)</t>
  </si>
  <si>
    <t>Damlama
Sul Boru
Boyu(m)</t>
  </si>
  <si>
    <t>*Ana
Boru 
çapı
d(mm)</t>
  </si>
  <si>
    <t xml:space="preserve">Not: 16 mm Damlalıklı PE Daml. Sul. Borusunda damlama nozul-trip  aralığı 33 cm delik çapı 4mm </t>
  </si>
  <si>
    <t>1-</t>
  </si>
  <si>
    <t xml:space="preserve">
Topl. Su ihtiyacı-Depo</t>
  </si>
  <si>
    <t>Birim PE-16mm Damlama boru  Debisi(m3/h/m)</t>
  </si>
  <si>
    <r>
      <t xml:space="preserve">Peyzaj Kaplama Türüne Göre Br.Alan Su İhtiyacı Kats:CI(Lt/m2): </t>
    </r>
    <r>
      <rPr>
        <b/>
        <sz val="10"/>
        <rFont val="Arial Tur"/>
        <family val="0"/>
      </rPr>
      <t>Ağaç-20 Lt/m2-Çalı-10 Lt/m2-Çim-7 Lt/m2</t>
    </r>
  </si>
  <si>
    <t>Damlama Boru Boyu</t>
  </si>
  <si>
    <t>Toplanan
Sulama
Alanı-(m2)</t>
  </si>
  <si>
    <t>Br.Sulama
Alanları
(m2)</t>
  </si>
  <si>
    <t>3-</t>
  </si>
  <si>
    <t>Girişler sarı(hücrede sayı),sonuç değerler(hücrede formül) gül rengi diğer renkler yardımcı değerlerdir.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</si>
</sst>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5">
    <font>
      <sz val="10"/>
      <name val="Arial Tur"/>
      <family val="0"/>
    </font>
    <font>
      <sz val="8"/>
      <name val="Arial Tur"/>
      <family val="0"/>
    </font>
    <font>
      <sz val="16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sz val="18"/>
      <name val="Arial Tur"/>
      <family val="0"/>
    </font>
    <font>
      <b/>
      <sz val="9"/>
      <name val="Arial Tur"/>
      <family val="0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164" fontId="5" fillId="36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horizontal="center"/>
    </xf>
    <xf numFmtId="164" fontId="5" fillId="40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 wrapText="1"/>
    </xf>
    <xf numFmtId="1" fontId="5" fillId="40" borderId="11" xfId="0" applyNumberFormat="1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3" fillId="41" borderId="10" xfId="0" applyNumberFormat="1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3" fillId="39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39" borderId="15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8" borderId="15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7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37" borderId="10" xfId="0" applyFont="1" applyFill="1" applyBorder="1" applyAlignment="1">
      <alignment/>
    </xf>
    <xf numFmtId="0" fontId="9" fillId="0" borderId="15" xfId="0" applyFont="1" applyFill="1" applyBorder="1" applyAlignment="1">
      <alignment horizontal="left" wrapText="1"/>
    </xf>
    <xf numFmtId="0" fontId="3" fillId="36" borderId="15" xfId="0" applyFont="1" applyFill="1" applyBorder="1" applyAlignment="1">
      <alignment horizontal="left" wrapText="1"/>
    </xf>
    <xf numFmtId="0" fontId="5" fillId="38" borderId="15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wrapText="1"/>
    </xf>
    <xf numFmtId="0" fontId="3" fillId="19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39" borderId="16" xfId="0" applyNumberFormat="1" applyFont="1" applyFill="1" applyBorder="1" applyAlignment="1">
      <alignment horizontal="center"/>
    </xf>
    <xf numFmtId="1" fontId="4" fillId="38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7" fillId="38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4">
      <selection activeCell="F35" sqref="F35"/>
    </sheetView>
  </sheetViews>
  <sheetFormatPr defaultColWidth="9.00390625" defaultRowHeight="12.75"/>
  <cols>
    <col min="1" max="1" width="5.00390625" style="20" customWidth="1"/>
    <col min="2" max="2" width="12.25390625" style="20" customWidth="1"/>
    <col min="3" max="3" width="12.625" style="20" customWidth="1"/>
    <col min="4" max="4" width="10.875" style="0" customWidth="1"/>
    <col min="5" max="5" width="10.75390625" style="0" customWidth="1"/>
    <col min="6" max="6" width="10.625" style="0" customWidth="1"/>
    <col min="7" max="7" width="8.875" style="0" customWidth="1"/>
    <col min="8" max="8" width="7.25390625" style="0" customWidth="1"/>
    <col min="9" max="9" width="21.00390625" style="0" customWidth="1"/>
    <col min="10" max="10" width="8.00390625" style="0" customWidth="1"/>
    <col min="11" max="11" width="8.75390625" style="0" customWidth="1"/>
    <col min="12" max="12" width="7.875" style="20" customWidth="1"/>
    <col min="13" max="13" width="4.75390625" style="0" customWidth="1"/>
    <col min="14" max="14" width="10.125" style="0" customWidth="1"/>
  </cols>
  <sheetData>
    <row r="1" ht="12.75">
      <c r="D1" t="s">
        <v>0</v>
      </c>
    </row>
    <row r="2" spans="1:11" ht="23.25">
      <c r="A2" s="53" t="s">
        <v>30</v>
      </c>
      <c r="B2" s="53"/>
      <c r="C2" s="53"/>
      <c r="D2" s="54"/>
      <c r="E2" s="54"/>
      <c r="F2" s="54"/>
      <c r="G2" s="54"/>
      <c r="H2" s="54"/>
      <c r="I2" s="54"/>
      <c r="J2" s="54"/>
      <c r="K2" s="54"/>
    </row>
    <row r="3" spans="1:11" ht="18" customHeight="1">
      <c r="A3" s="3" t="s">
        <v>42</v>
      </c>
      <c r="B3" s="52" t="s">
        <v>20</v>
      </c>
      <c r="C3" s="46"/>
      <c r="D3" s="46"/>
      <c r="E3" s="46"/>
      <c r="F3" s="46"/>
      <c r="G3" s="47"/>
      <c r="H3" s="23">
        <v>482</v>
      </c>
      <c r="I3" s="45" t="s">
        <v>43</v>
      </c>
      <c r="J3" s="25">
        <f>H3*H4/1000</f>
        <v>4.82</v>
      </c>
      <c r="K3" s="26" t="s">
        <v>26</v>
      </c>
    </row>
    <row r="4" spans="1:11" ht="15.75" customHeight="1">
      <c r="A4" s="3"/>
      <c r="B4" s="51" t="s">
        <v>13</v>
      </c>
      <c r="C4" s="46"/>
      <c r="D4" s="46"/>
      <c r="E4" s="46"/>
      <c r="F4" s="46"/>
      <c r="G4" s="47"/>
      <c r="H4" s="44">
        <v>10</v>
      </c>
      <c r="I4" s="11" t="s">
        <v>29</v>
      </c>
      <c r="J4" s="2">
        <f>(J3*0.33)/H5</f>
        <v>397.65000000000003</v>
      </c>
      <c r="K4" s="34" t="s">
        <v>27</v>
      </c>
    </row>
    <row r="5" spans="1:11" ht="18" customHeight="1">
      <c r="A5" s="3"/>
      <c r="B5" s="59" t="s">
        <v>44</v>
      </c>
      <c r="C5" s="46"/>
      <c r="D5" s="46"/>
      <c r="E5" s="46"/>
      <c r="F5" s="46"/>
      <c r="G5" s="47"/>
      <c r="H5" s="80">
        <v>0.004</v>
      </c>
      <c r="I5" s="35" t="s">
        <v>28</v>
      </c>
      <c r="J5" s="36">
        <f>20*SQRT(J3)</f>
        <v>43.9089968002003</v>
      </c>
      <c r="K5" s="37" t="s">
        <v>31</v>
      </c>
    </row>
    <row r="6" spans="1:11" ht="18" customHeight="1">
      <c r="A6" s="3"/>
      <c r="B6" s="58" t="s">
        <v>45</v>
      </c>
      <c r="C6" s="46"/>
      <c r="D6" s="46"/>
      <c r="E6" s="46"/>
      <c r="F6" s="46"/>
      <c r="G6" s="46"/>
      <c r="H6" s="46"/>
      <c r="I6" s="46"/>
      <c r="J6" s="46"/>
      <c r="K6" s="47"/>
    </row>
    <row r="7" spans="1:14" ht="20.25">
      <c r="A7" s="14" t="s">
        <v>2</v>
      </c>
      <c r="B7" s="49" t="s">
        <v>46</v>
      </c>
      <c r="C7" s="50"/>
      <c r="D7" s="55" t="s">
        <v>22</v>
      </c>
      <c r="E7" s="56"/>
      <c r="F7" s="56"/>
      <c r="G7" s="56"/>
      <c r="H7" s="56"/>
      <c r="I7" s="56"/>
      <c r="J7" s="56"/>
      <c r="K7" s="56"/>
      <c r="L7" s="56"/>
      <c r="M7" s="63"/>
      <c r="N7" s="63"/>
    </row>
    <row r="8" spans="1:14" ht="52.5" customHeight="1">
      <c r="A8" s="22" t="s">
        <v>23</v>
      </c>
      <c r="B8" s="38" t="s">
        <v>48</v>
      </c>
      <c r="C8" s="28" t="s">
        <v>39</v>
      </c>
      <c r="D8" s="61" t="s">
        <v>47</v>
      </c>
      <c r="E8" s="28" t="s">
        <v>33</v>
      </c>
      <c r="F8" s="9" t="s">
        <v>32</v>
      </c>
      <c r="G8" s="10" t="s">
        <v>40</v>
      </c>
      <c r="H8" s="10" t="s">
        <v>34</v>
      </c>
      <c r="I8" s="8" t="s">
        <v>35</v>
      </c>
      <c r="J8" s="9" t="s">
        <v>36</v>
      </c>
      <c r="K8" s="7" t="s">
        <v>37</v>
      </c>
      <c r="L8" s="27" t="s">
        <v>38</v>
      </c>
      <c r="M8" s="64"/>
      <c r="N8" s="65"/>
    </row>
    <row r="9" spans="1:14" ht="15.75">
      <c r="A9" s="21">
        <v>1</v>
      </c>
      <c r="B9" s="24">
        <v>42</v>
      </c>
      <c r="C9" s="43">
        <f>(B9*E9*0.33)/(0.004*1000)</f>
        <v>34.65</v>
      </c>
      <c r="D9" s="62">
        <f>B9</f>
        <v>42</v>
      </c>
      <c r="E9" s="29">
        <v>10</v>
      </c>
      <c r="F9" s="1">
        <f aca="true" t="shared" si="0" ref="F9:F14">D9*E9/1000</f>
        <v>0.42</v>
      </c>
      <c r="G9" s="6">
        <v>20</v>
      </c>
      <c r="H9" s="6">
        <v>4</v>
      </c>
      <c r="I9" s="15">
        <f aca="true" t="shared" si="1" ref="I9:I14">6*POWER(F9,2)/POWER((G9/10),5)</f>
        <v>0.03307499999999999</v>
      </c>
      <c r="J9" s="16">
        <f aca="true" t="shared" si="2" ref="J9:J14">H9*I9</f>
        <v>0.13229999999999997</v>
      </c>
      <c r="K9" s="17">
        <f aca="true" t="shared" si="3" ref="K9:K14">20*POWER(F9,0.5)</f>
        <v>12.961481396815719</v>
      </c>
      <c r="L9" s="31">
        <f aca="true" t="shared" si="4" ref="L9:L14">(4*F9*1000*1000)/(G9*G9*3.14*3600)</f>
        <v>0.37154989384288745</v>
      </c>
      <c r="M9" s="66"/>
      <c r="N9" s="67"/>
    </row>
    <row r="10" spans="1:14" ht="15.75">
      <c r="A10" s="21">
        <v>2</v>
      </c>
      <c r="B10" s="24">
        <v>119</v>
      </c>
      <c r="C10" s="43">
        <f>(B10*E10*0.33)/(0.004*1000)</f>
        <v>98.17500000000001</v>
      </c>
      <c r="D10" s="62">
        <f>D9+B10</f>
        <v>161</v>
      </c>
      <c r="E10" s="29">
        <v>10</v>
      </c>
      <c r="F10" s="1">
        <f t="shared" si="0"/>
        <v>1.61</v>
      </c>
      <c r="G10" s="6">
        <v>25</v>
      </c>
      <c r="H10" s="6">
        <v>3</v>
      </c>
      <c r="I10" s="19">
        <f t="shared" si="1"/>
        <v>0.15925862400000002</v>
      </c>
      <c r="J10" s="16">
        <f t="shared" si="2"/>
        <v>0.47777587200000005</v>
      </c>
      <c r="K10" s="17">
        <f t="shared" si="3"/>
        <v>25.377155080899044</v>
      </c>
      <c r="L10" s="31">
        <f t="shared" si="4"/>
        <v>0.9115357395612173</v>
      </c>
      <c r="M10" s="66"/>
      <c r="N10" s="67"/>
    </row>
    <row r="11" spans="1:14" ht="15.75">
      <c r="A11" s="21">
        <v>3</v>
      </c>
      <c r="B11" s="24">
        <v>179</v>
      </c>
      <c r="C11" s="43">
        <f>(B11*E11*0.33)/(0.004*1000)</f>
        <v>147.675</v>
      </c>
      <c r="D11" s="62">
        <f>B11+D10</f>
        <v>340</v>
      </c>
      <c r="E11" s="29">
        <v>10</v>
      </c>
      <c r="F11" s="1">
        <f t="shared" si="0"/>
        <v>3.4</v>
      </c>
      <c r="G11" s="6">
        <v>32</v>
      </c>
      <c r="H11" s="6">
        <v>7</v>
      </c>
      <c r="I11" s="15">
        <f t="shared" si="1"/>
        <v>0.20670890808105452</v>
      </c>
      <c r="J11" s="16">
        <f t="shared" si="2"/>
        <v>1.4469623565673817</v>
      </c>
      <c r="K11" s="17">
        <f t="shared" si="3"/>
        <v>36.87817782917155</v>
      </c>
      <c r="L11" s="31">
        <f t="shared" si="4"/>
        <v>1.174915958952583</v>
      </c>
      <c r="M11" s="66"/>
      <c r="N11" s="67"/>
    </row>
    <row r="12" spans="1:14" ht="15.75">
      <c r="A12" s="21">
        <v>4</v>
      </c>
      <c r="B12" s="24">
        <v>46</v>
      </c>
      <c r="C12" s="43">
        <f>(B12*E12*0.33)/(0.004*1000)</f>
        <v>37.95</v>
      </c>
      <c r="D12" s="62">
        <f>D11+B12</f>
        <v>386</v>
      </c>
      <c r="E12" s="29">
        <v>10</v>
      </c>
      <c r="F12" s="1">
        <f t="shared" si="0"/>
        <v>3.86</v>
      </c>
      <c r="G12" s="6">
        <v>32</v>
      </c>
      <c r="H12" s="6">
        <v>10</v>
      </c>
      <c r="I12" s="15">
        <f t="shared" si="1"/>
        <v>0.2664256095886229</v>
      </c>
      <c r="J12" s="16">
        <f t="shared" si="2"/>
        <v>2.6642560958862287</v>
      </c>
      <c r="K12" s="17">
        <f t="shared" si="3"/>
        <v>39.293765408777</v>
      </c>
      <c r="L12" s="31">
        <f t="shared" si="4"/>
        <v>1.3338751769285209</v>
      </c>
      <c r="M12" s="66"/>
      <c r="N12" s="67"/>
    </row>
    <row r="13" spans="1:14" ht="15.75">
      <c r="A13" s="21">
        <v>5</v>
      </c>
      <c r="B13" s="24">
        <v>34</v>
      </c>
      <c r="C13" s="43">
        <f>(B13*E13*0.33)/(0.004*1000)</f>
        <v>28.05</v>
      </c>
      <c r="D13" s="62">
        <f>D12+B13</f>
        <v>420</v>
      </c>
      <c r="E13" s="29">
        <v>10</v>
      </c>
      <c r="F13" s="1">
        <f t="shared" si="0"/>
        <v>4.2</v>
      </c>
      <c r="G13" s="6">
        <v>40</v>
      </c>
      <c r="H13" s="6">
        <v>20</v>
      </c>
      <c r="I13" s="15">
        <f t="shared" si="1"/>
        <v>0.103359375</v>
      </c>
      <c r="J13" s="16">
        <f t="shared" si="2"/>
        <v>2.0671875</v>
      </c>
      <c r="K13" s="17">
        <f t="shared" si="3"/>
        <v>40.9878030638384</v>
      </c>
      <c r="L13" s="31">
        <f t="shared" si="4"/>
        <v>0.9288747346072187</v>
      </c>
      <c r="M13" s="66"/>
      <c r="N13" s="67"/>
    </row>
    <row r="14" spans="1:14" ht="15.75">
      <c r="A14" s="21">
        <v>6</v>
      </c>
      <c r="B14" s="24">
        <v>62</v>
      </c>
      <c r="C14" s="43">
        <f>(B14*E14*0.33)/(0.004*1000)</f>
        <v>51.150000000000006</v>
      </c>
      <c r="D14" s="62">
        <f>D13+B14</f>
        <v>482</v>
      </c>
      <c r="E14" s="29">
        <v>10</v>
      </c>
      <c r="F14" s="1">
        <f t="shared" si="0"/>
        <v>4.82</v>
      </c>
      <c r="G14" s="6">
        <v>40</v>
      </c>
      <c r="H14" s="6">
        <v>80</v>
      </c>
      <c r="I14" s="15">
        <f t="shared" si="1"/>
        <v>0.13612734375000002</v>
      </c>
      <c r="J14" s="16">
        <f t="shared" si="2"/>
        <v>10.890187500000001</v>
      </c>
      <c r="K14" s="17">
        <f t="shared" si="3"/>
        <v>43.9089968002003</v>
      </c>
      <c r="L14" s="31">
        <f t="shared" si="4"/>
        <v>1.0659943382873318</v>
      </c>
      <c r="M14" s="66"/>
      <c r="N14" s="67"/>
    </row>
    <row r="15" spans="2:14" ht="18">
      <c r="B15" s="29">
        <f>SUM(B9:B14)</f>
        <v>482</v>
      </c>
      <c r="C15" s="43">
        <f>SUM(C9:C14)</f>
        <v>397.65</v>
      </c>
      <c r="D15" s="12"/>
      <c r="E15" s="12"/>
      <c r="F15" s="48"/>
      <c r="G15" s="46"/>
      <c r="I15" s="30" t="s">
        <v>25</v>
      </c>
      <c r="J15" s="4">
        <f>SUM(J9:J14)</f>
        <v>17.67866932445361</v>
      </c>
      <c r="K15" s="5" t="s">
        <v>1</v>
      </c>
      <c r="L15" s="66"/>
      <c r="M15" s="66"/>
      <c r="N15" s="67"/>
    </row>
    <row r="16" spans="4:12" ht="18">
      <c r="D16" s="71"/>
      <c r="E16" s="74" t="s">
        <v>16</v>
      </c>
      <c r="F16" s="73"/>
      <c r="G16" s="73"/>
      <c r="H16" s="24"/>
      <c r="I16" s="24" t="s">
        <v>17</v>
      </c>
      <c r="J16" s="70">
        <v>10</v>
      </c>
      <c r="K16" s="32" t="s">
        <v>1</v>
      </c>
      <c r="L16" s="68"/>
    </row>
    <row r="17" spans="4:12" ht="18">
      <c r="D17" s="71"/>
      <c r="E17" s="72" t="s">
        <v>11</v>
      </c>
      <c r="F17" s="73"/>
      <c r="G17" s="73"/>
      <c r="H17" s="24"/>
      <c r="I17" s="24" t="s">
        <v>12</v>
      </c>
      <c r="J17" s="70">
        <v>0</v>
      </c>
      <c r="K17" s="32" t="s">
        <v>1</v>
      </c>
      <c r="L17" s="68"/>
    </row>
    <row r="18" spans="4:13" ht="18">
      <c r="D18" s="71"/>
      <c r="E18" s="75" t="s">
        <v>18</v>
      </c>
      <c r="F18" s="76"/>
      <c r="G18" s="76"/>
      <c r="H18" s="77"/>
      <c r="I18" s="77" t="s">
        <v>8</v>
      </c>
      <c r="J18" s="4">
        <f>J15+J16+J17</f>
        <v>27.67866932445361</v>
      </c>
      <c r="K18" s="5" t="s">
        <v>1</v>
      </c>
      <c r="L18" s="69">
        <f>J18/10</f>
        <v>2.767866932445361</v>
      </c>
      <c r="M18" s="33" t="s">
        <v>24</v>
      </c>
    </row>
    <row r="19" spans="1:11" ht="18">
      <c r="A19" s="23" t="s">
        <v>49</v>
      </c>
      <c r="B19" s="60"/>
      <c r="C19" s="72" t="s">
        <v>19</v>
      </c>
      <c r="D19" s="54"/>
      <c r="E19" s="54"/>
      <c r="F19" s="54"/>
      <c r="G19" s="54"/>
      <c r="H19" s="54"/>
      <c r="I19" s="54"/>
      <c r="J19" s="54"/>
      <c r="K19" s="18"/>
    </row>
    <row r="20" spans="2:11" ht="15.75">
      <c r="B20" s="6" t="s">
        <v>15</v>
      </c>
      <c r="C20" s="78" t="s">
        <v>3</v>
      </c>
      <c r="D20" s="54"/>
      <c r="E20" s="54"/>
      <c r="F20" s="54"/>
      <c r="G20" s="54"/>
      <c r="H20" s="6" t="s">
        <v>9</v>
      </c>
      <c r="I20" s="6">
        <v>10</v>
      </c>
      <c r="J20" s="6" t="s">
        <v>5</v>
      </c>
      <c r="K20" s="12"/>
    </row>
    <row r="21" spans="2:11" ht="15.75">
      <c r="B21" s="6" t="s">
        <v>14</v>
      </c>
      <c r="C21" s="78" t="s">
        <v>4</v>
      </c>
      <c r="D21" s="54"/>
      <c r="E21" s="54"/>
      <c r="F21" s="54"/>
      <c r="G21" s="54"/>
      <c r="H21" s="6" t="s">
        <v>8</v>
      </c>
      <c r="I21" s="13">
        <v>50</v>
      </c>
      <c r="J21" s="6" t="s">
        <v>1</v>
      </c>
      <c r="K21" s="12"/>
    </row>
    <row r="22" spans="2:11" ht="15.75">
      <c r="B22" s="40" t="s">
        <v>21</v>
      </c>
      <c r="C22" s="79" t="s">
        <v>6</v>
      </c>
      <c r="D22" s="54"/>
      <c r="E22" s="54"/>
      <c r="F22" s="54"/>
      <c r="G22" s="54"/>
      <c r="H22" s="41" t="s">
        <v>10</v>
      </c>
      <c r="I22" s="42">
        <f>5*I20*I21</f>
        <v>2500</v>
      </c>
      <c r="J22" s="41" t="s">
        <v>7</v>
      </c>
      <c r="K22" s="39"/>
    </row>
    <row r="23" spans="2:11" ht="15">
      <c r="B23" s="57" t="s">
        <v>41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2:11" ht="15">
      <c r="B24" s="72" t="s">
        <v>50</v>
      </c>
      <c r="C24" s="73"/>
      <c r="D24" s="73"/>
      <c r="E24" s="73"/>
      <c r="F24" s="73"/>
      <c r="G24" s="73"/>
      <c r="H24" s="73"/>
      <c r="I24" s="73"/>
      <c r="J24" s="73"/>
      <c r="K24" s="73"/>
    </row>
  </sheetData>
  <sheetProtection/>
  <mergeCells count="18">
    <mergeCell ref="B7:C7"/>
    <mergeCell ref="B23:K23"/>
    <mergeCell ref="C20:G20"/>
    <mergeCell ref="C21:G21"/>
    <mergeCell ref="C22:G22"/>
    <mergeCell ref="C19:J19"/>
    <mergeCell ref="A2:K2"/>
    <mergeCell ref="D7:L7"/>
    <mergeCell ref="B6:K6"/>
    <mergeCell ref="B5:G5"/>
    <mergeCell ref="B4:G4"/>
    <mergeCell ref="B3:G3"/>
    <mergeCell ref="E17:G17"/>
    <mergeCell ref="E18:G18"/>
    <mergeCell ref="F15:G15"/>
    <mergeCell ref="E16:G16"/>
    <mergeCell ref="M7:N7"/>
    <mergeCell ref="B24:K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toshiba</cp:lastModifiedBy>
  <cp:lastPrinted>2006-04-17T13:27:32Z</cp:lastPrinted>
  <dcterms:created xsi:type="dcterms:W3CDTF">2004-05-06T06:35:13Z</dcterms:created>
  <dcterms:modified xsi:type="dcterms:W3CDTF">2010-09-07T14:17:33Z</dcterms:modified>
  <cp:category/>
  <cp:version/>
  <cp:contentType/>
  <cp:contentStatus/>
</cp:coreProperties>
</file>