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tabRatio="763" activeTab="2"/>
  </bookViews>
  <sheets>
    <sheet name="GHESTRAFO" sheetId="1" r:id="rId1"/>
    <sheet name="GHESUPS" sheetId="2" r:id="rId2"/>
    <sheet name="AT1 " sheetId="3" r:id="rId3"/>
    <sheet name="AT2" sheetId="4" r:id="rId4"/>
    <sheet name="ATU" sheetId="5" r:id="rId5"/>
  </sheets>
  <definedNames>
    <definedName name="_xlnm.Print_Area" localSheetId="2">'AT1 '!$A$3:$U$28</definedName>
    <definedName name="_xlnm.Print_Area" localSheetId="3">'AT2'!$A$4:$U$23</definedName>
    <definedName name="_xlnm.Print_Area" localSheetId="4">'ATU'!$A$3:$U$29</definedName>
    <definedName name="_xlnm.Print_Area" localSheetId="0">'GHESTRAFO'!$A$4:$K$42</definedName>
    <definedName name="_xlnm.Print_Area" localSheetId="1">'GHESUPS'!$A$4:$K$43</definedName>
  </definedNames>
  <calcPr fullCalcOnLoad="1"/>
</workbook>
</file>

<file path=xl/sharedStrings.xml><?xml version="1.0" encoding="utf-8"?>
<sst xmlns="http://schemas.openxmlformats.org/spreadsheetml/2006/main" count="283" uniqueCount="115">
  <si>
    <t>KOLON</t>
  </si>
  <si>
    <t>TABLO NO</t>
  </si>
  <si>
    <t>NO</t>
  </si>
  <si>
    <t>AÇIKLAMA</t>
  </si>
  <si>
    <t>İLAVE VE DONE DEĞİŞİKLİĞİ %</t>
  </si>
  <si>
    <t>İLAVELİ TOPLAM GÜÇ (kW)</t>
  </si>
  <si>
    <t>EŞ ZAMANLILIK DİVERSİTESİ %</t>
  </si>
  <si>
    <t>TALEP GÜCÜ (kW)</t>
  </si>
  <si>
    <t xml:space="preserve"> </t>
  </si>
  <si>
    <t>GÜÇ FAKTÖRÜ</t>
  </si>
  <si>
    <t xml:space="preserve"> COS</t>
  </si>
  <si>
    <t>(f)</t>
  </si>
  <si>
    <t>TOPLAM DİVERSİTELİ GÜÇ (kVA)</t>
  </si>
  <si>
    <t>ÇEKİLEN AKIM (A)</t>
  </si>
  <si>
    <t>KULLANILAN KESİCİ (A)</t>
  </si>
  <si>
    <t xml:space="preserve">SEÇİLEN </t>
  </si>
  <si>
    <t>TALİ TABLO</t>
  </si>
  <si>
    <t>ANA TABLO</t>
  </si>
  <si>
    <t>KOLON GERİLİM</t>
  </si>
  <si>
    <t>LİNYE</t>
  </si>
  <si>
    <t>TABLO</t>
  </si>
  <si>
    <t>TOPLAM</t>
  </si>
  <si>
    <t>ANA</t>
  </si>
  <si>
    <t>GİRİŞ</t>
  </si>
  <si>
    <t>ÇIKIŞ</t>
  </si>
  <si>
    <t xml:space="preserve">KULL </t>
  </si>
  <si>
    <t>AKIMA GÖRE</t>
  </si>
  <si>
    <t>SEÇİLEN</t>
  </si>
  <si>
    <t>DÜŞÜMÜ % e2</t>
  </si>
  <si>
    <t>GERİLİM</t>
  </si>
  <si>
    <t>SİGORTASI</t>
  </si>
  <si>
    <t>FAK.</t>
  </si>
  <si>
    <t>GÜCÜ</t>
  </si>
  <si>
    <t>MESAFE</t>
  </si>
  <si>
    <t>MOMENT</t>
  </si>
  <si>
    <t>KOLON KESİTİ</t>
  </si>
  <si>
    <t>DÜŞÜMÜ</t>
  </si>
  <si>
    <t>( A )</t>
  </si>
  <si>
    <t>kW</t>
  </si>
  <si>
    <t>( mm 2)</t>
  </si>
  <si>
    <t>KISMİ</t>
  </si>
  <si>
    <t>% e3</t>
  </si>
  <si>
    <t>% e1</t>
  </si>
  <si>
    <t xml:space="preserve">% e </t>
  </si>
  <si>
    <t>Max</t>
  </si>
  <si>
    <t>RED.</t>
  </si>
  <si>
    <t>KOLON      NO</t>
  </si>
  <si>
    <t>DİV. FAK.</t>
  </si>
  <si>
    <t>Kurulu Güç</t>
  </si>
  <si>
    <t>Div.         Güç.</t>
  </si>
  <si>
    <t>TESİSAT KUV.kW</t>
  </si>
  <si>
    <t>AYD.+PRİZ kW</t>
  </si>
  <si>
    <t>ORT DİV:</t>
  </si>
  <si>
    <t>(m)</t>
  </si>
  <si>
    <t>AT1</t>
  </si>
  <si>
    <t xml:space="preserve">     GENERATÖR (kVA)</t>
  </si>
  <si>
    <t>TRANSFORMATÖR (kVA)</t>
  </si>
  <si>
    <t>KULLANMA  DİVERSİTELİ GÜÇ</t>
  </si>
  <si>
    <t>3x25</t>
  </si>
  <si>
    <t>3x63</t>
  </si>
  <si>
    <t>KUL. DİV. GÜÇ kW</t>
  </si>
  <si>
    <t>3x200</t>
  </si>
  <si>
    <t>3x50</t>
  </si>
  <si>
    <t>&lt;3UYGUNDUR</t>
  </si>
  <si>
    <t>3x40</t>
  </si>
  <si>
    <t>&lt;3 UYGUNDUR</t>
  </si>
  <si>
    <t>YEDEK</t>
  </si>
  <si>
    <t>3x1600</t>
  </si>
  <si>
    <t>1000kVA</t>
  </si>
  <si>
    <t>4x6</t>
  </si>
  <si>
    <t>3x32</t>
  </si>
  <si>
    <t>3x80</t>
  </si>
  <si>
    <t>4x16</t>
  </si>
  <si>
    <t>ORTAK KULLANIM DİVERSİTELİ GÜÇ</t>
  </si>
  <si>
    <t>3x160</t>
  </si>
  <si>
    <t xml:space="preserve">1.Bodrum Kat Işık Tab.1 </t>
  </si>
  <si>
    <t>Çatı Katı Asansör Kuv.Tab.1</t>
  </si>
  <si>
    <t>ÇAKT1</t>
  </si>
  <si>
    <t>ANA TABLO 1</t>
  </si>
  <si>
    <t>AT2</t>
  </si>
  <si>
    <t>2.1</t>
  </si>
  <si>
    <t>AT1U</t>
  </si>
  <si>
    <t>AT2U</t>
  </si>
  <si>
    <t>AT3U</t>
  </si>
  <si>
    <t>2BI1U</t>
  </si>
  <si>
    <t xml:space="preserve">2.Bodrum Kat Ups Tab.1 </t>
  </si>
  <si>
    <t xml:space="preserve">3.Kat Ups Tab.1 </t>
  </si>
  <si>
    <t xml:space="preserve">4.Kat Ups Tab.1 </t>
  </si>
  <si>
    <t xml:space="preserve">6.Kat Ups Tab.1 </t>
  </si>
  <si>
    <t xml:space="preserve">7.Kat Ups Tab.1 </t>
  </si>
  <si>
    <t xml:space="preserve">8.Kat Ups Tab.1 </t>
  </si>
  <si>
    <t xml:space="preserve">9.Kat Ups Tab.1 </t>
  </si>
  <si>
    <t>AT4U</t>
  </si>
  <si>
    <t>UPS ANA TABLOSU 4 (10KVA)</t>
  </si>
  <si>
    <t>4.1U</t>
  </si>
  <si>
    <t>ATU</t>
  </si>
  <si>
    <t>ANA UPS TABLOSU</t>
  </si>
  <si>
    <t xml:space="preserve">     UPS (kVA)</t>
  </si>
  <si>
    <t>3x400/300</t>
  </si>
  <si>
    <t>UPS ANA TABLOSU 3 (60KVA)</t>
  </si>
  <si>
    <t>UPS ANA TABLOSU 2 (60KVA)</t>
  </si>
  <si>
    <t>UPS ANA TABLOSU 1 (60KVA)</t>
  </si>
  <si>
    <t>3(60KVA)+10kVA</t>
  </si>
  <si>
    <t>TALEP GÜCÜ 2(KW)</t>
  </si>
  <si>
    <t>TALEP GÜCÜ 1(KW)</t>
  </si>
  <si>
    <t>3x100</t>
  </si>
  <si>
    <t>UPS ANA TABLOSU 4 (7,5KVA)</t>
  </si>
  <si>
    <t>3x25/16</t>
  </si>
  <si>
    <t>KOMP1</t>
  </si>
  <si>
    <t>1.16</t>
  </si>
  <si>
    <t>KOMPANZASYON 1</t>
  </si>
  <si>
    <t>GERİLİM DÜŞÜMÜ HESABI</t>
  </si>
  <si>
    <t>1B2</t>
  </si>
  <si>
    <t>GÜÇ HESABI</t>
  </si>
  <si>
    <t>GÜÇ HESABI-UPS</t>
  </si>
</sst>
</file>

<file path=xl/styles.xml><?xml version="1.0" encoding="utf-8"?>
<styleSheet xmlns="http://schemas.openxmlformats.org/spreadsheetml/2006/main">
  <numFmts count="6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(3x&quot;#,##0&quot;/&quot;"/>
    <numFmt numFmtId="181" formatCode="#,##0&quot;)&quot;"/>
    <numFmt numFmtId="182" formatCode="&quot;4x&quot;#,##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(1x&quot;#,##0&quot;/&quot;"/>
    <numFmt numFmtId="190" formatCode="&quot;(1x&quot;#,##0&quot;&quot;"/>
    <numFmt numFmtId="191" formatCode="&quot;(3x1x&quot;#,##0&quot;&quot;"/>
    <numFmt numFmtId="192" formatCode="&quot;*&quot;"/>
    <numFmt numFmtId="193" formatCode="&quot;*&quot;#,##0&quot;/&quot;"/>
    <numFmt numFmtId="194" formatCode="&quot;*&quot;#,##0&quot;&quot;"/>
    <numFmt numFmtId="195" formatCode="&quot;(4x&quot;#,##0&quot;/&quot;"/>
    <numFmt numFmtId="196" formatCode="&quot;4x&quot;#,##0&quot;/&quot;"/>
    <numFmt numFmtId="197" formatCode="&quot;4x&quot;"/>
    <numFmt numFmtId="198" formatCode="&quot;4x&quot;#,##0&quot;&quot;"/>
    <numFmt numFmtId="199" formatCode="&quot;(3x1x&quot;#,##0&quot;/&quot;"/>
    <numFmt numFmtId="200" formatCode="\2\(#,##0&quot;)&quot;"/>
    <numFmt numFmtId="201" formatCode="\3\(#,##0&quot;)&quot;"/>
    <numFmt numFmtId="202" formatCode="#,##0\ &quot;TL&quot;;[Red]#,##0\ &quot;TL&quot;"/>
    <numFmt numFmtId="203" formatCode="#,##0\ _T_L"/>
    <numFmt numFmtId="204" formatCode="0.00000000"/>
    <numFmt numFmtId="205" formatCode="00000"/>
    <numFmt numFmtId="206" formatCode="0.0000000000"/>
    <numFmt numFmtId="207" formatCode="0.00000000000"/>
    <numFmt numFmtId="208" formatCode="0.000000000"/>
    <numFmt numFmtId="209" formatCode="&quot;55&quot;#,##0&quot;&quot;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&quot;3x&quot;"/>
    <numFmt numFmtId="214" formatCode="&quot;3x&quot;#,##0"/>
    <numFmt numFmtId="215" formatCode="&quot;4x&quot;#,###"/>
    <numFmt numFmtId="216" formatCode="#,##0.0"/>
    <numFmt numFmtId="217" formatCode="&quot;4x&quot;#,###.0"/>
    <numFmt numFmtId="218" formatCode="&quot;4x&quot;#,###.00"/>
    <numFmt numFmtId="219" formatCode="&quot;3x&quot;#,###"/>
  </numFmts>
  <fonts count="68">
    <font>
      <sz val="10"/>
      <name val="Arial Tur"/>
      <family val="0"/>
    </font>
    <font>
      <b/>
      <sz val="10"/>
      <name val="MS Sans Serif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8"/>
      <name val="Arial Tur"/>
      <family val="0"/>
    </font>
    <font>
      <sz val="8"/>
      <name val="Arial Tur"/>
      <family val="0"/>
    </font>
    <font>
      <sz val="11"/>
      <name val="Times New Roman Tur"/>
      <family val="0"/>
    </font>
    <font>
      <sz val="9"/>
      <name val="Times New Roman Tur"/>
      <family val="1"/>
    </font>
    <font>
      <b/>
      <sz val="11"/>
      <name val="Arial Tur"/>
      <family val="0"/>
    </font>
    <font>
      <b/>
      <sz val="11"/>
      <name val="Times New Roman Tur"/>
      <family val="1"/>
    </font>
    <font>
      <b/>
      <sz val="14"/>
      <name val="Times New Roman Tur"/>
      <family val="0"/>
    </font>
    <font>
      <u val="single"/>
      <sz val="8"/>
      <color indexed="12"/>
      <name val="Arial Tur"/>
      <family val="0"/>
    </font>
    <font>
      <u val="single"/>
      <sz val="8"/>
      <color indexed="36"/>
      <name val="Arial Tur"/>
      <family val="0"/>
    </font>
    <font>
      <b/>
      <sz val="12"/>
      <name val="Arial Tur"/>
      <family val="0"/>
    </font>
    <font>
      <b/>
      <sz val="9"/>
      <name val="Times New Roman Tur"/>
      <family val="1"/>
    </font>
    <font>
      <b/>
      <sz val="12"/>
      <color indexed="12"/>
      <name val="Times New Roman Tur"/>
      <family val="0"/>
    </font>
    <font>
      <b/>
      <sz val="10"/>
      <color indexed="12"/>
      <name val="Times New Roman Tur"/>
      <family val="0"/>
    </font>
    <font>
      <b/>
      <sz val="12"/>
      <color indexed="48"/>
      <name val="Times New Roman Tur"/>
      <family val="0"/>
    </font>
    <font>
      <b/>
      <sz val="14"/>
      <name val="Arial Tur"/>
      <family val="0"/>
    </font>
    <font>
      <b/>
      <sz val="12"/>
      <name val="Times New Roman Tur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 Tur"/>
      <family val="1"/>
    </font>
    <font>
      <b/>
      <sz val="12"/>
      <color indexed="8"/>
      <name val="Times New Roman Tur"/>
      <family val="1"/>
    </font>
    <font>
      <b/>
      <sz val="10"/>
      <color indexed="8"/>
      <name val="Times New Roman Tur"/>
      <family val="1"/>
    </font>
    <font>
      <sz val="10"/>
      <color indexed="8"/>
      <name val="Times New Roman Tur"/>
      <family val="0"/>
    </font>
    <font>
      <sz val="11"/>
      <color indexed="8"/>
      <name val="Times New Roman Tur"/>
      <family val="0"/>
    </font>
    <font>
      <b/>
      <sz val="14"/>
      <color indexed="8"/>
      <name val="Times New Roman Tur"/>
      <family val="1"/>
    </font>
    <font>
      <sz val="12"/>
      <color indexed="12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 Tur"/>
      <family val="1"/>
    </font>
    <font>
      <b/>
      <sz val="11"/>
      <color theme="1"/>
      <name val="Times New Roman Tur"/>
      <family val="1"/>
    </font>
    <font>
      <b/>
      <sz val="10"/>
      <color theme="1"/>
      <name val="Times New Roman Tur"/>
      <family val="1"/>
    </font>
    <font>
      <sz val="10"/>
      <color theme="1"/>
      <name val="Times New Roman Tur"/>
      <family val="0"/>
    </font>
    <font>
      <sz val="11"/>
      <color theme="1"/>
      <name val="Times New Roman Tur"/>
      <family val="0"/>
    </font>
    <font>
      <b/>
      <sz val="14"/>
      <color theme="1"/>
      <name val="Times New Roman Tu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13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10"/>
      </top>
      <bottom style="medium"/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medium"/>
    </border>
    <border>
      <left style="thin"/>
      <right style="thin"/>
      <top style="thin">
        <color indexed="10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thin">
        <color indexed="10"/>
      </bottom>
    </border>
    <border>
      <left style="thin"/>
      <right style="thin"/>
      <top style="medium"/>
      <bottom style="thin">
        <color indexed="10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thin">
        <color indexed="10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>
        <color indexed="10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1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 quotePrefix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8" xfId="0" applyFont="1" applyFill="1" applyBorder="1" applyAlignment="1" quotePrefix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Continuous"/>
    </xf>
    <xf numFmtId="0" fontId="4" fillId="33" borderId="20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Continuous"/>
    </xf>
    <xf numFmtId="0" fontId="4" fillId="33" borderId="29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4" fillId="33" borderId="27" xfId="0" applyFont="1" applyFill="1" applyBorder="1" applyAlignment="1" quotePrefix="1">
      <alignment horizontal="center"/>
    </xf>
    <xf numFmtId="0" fontId="4" fillId="33" borderId="30" xfId="0" applyFont="1" applyFill="1" applyBorder="1" applyAlignment="1" quotePrefix="1">
      <alignment horizontal="center"/>
    </xf>
    <xf numFmtId="0" fontId="4" fillId="33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181" fontId="6" fillId="0" borderId="33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36" xfId="0" applyFont="1" applyBorder="1" applyAlignment="1">
      <alignment horizontal="center"/>
    </xf>
    <xf numFmtId="180" fontId="6" fillId="0" borderId="33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1" fontId="5" fillId="33" borderId="18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33" borderId="26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" fontId="3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83" fontId="3" fillId="0" borderId="21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 quotePrefix="1">
      <alignment horizontal="center"/>
    </xf>
    <xf numFmtId="2" fontId="3" fillId="0" borderId="21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" fontId="2" fillId="0" borderId="4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" fontId="6" fillId="0" borderId="42" xfId="0" applyNumberFormat="1" applyFont="1" applyBorder="1" applyAlignment="1" quotePrefix="1">
      <alignment horizontal="center"/>
    </xf>
    <xf numFmtId="0" fontId="6" fillId="0" borderId="43" xfId="0" applyFont="1" applyBorder="1" applyAlignment="1">
      <alignment horizontal="left"/>
    </xf>
    <xf numFmtId="2" fontId="6" fillId="0" borderId="44" xfId="0" applyNumberFormat="1" applyFont="1" applyBorder="1" applyAlignment="1">
      <alignment horizontal="center"/>
    </xf>
    <xf numFmtId="0" fontId="7" fillId="0" borderId="45" xfId="0" applyFont="1" applyBorder="1" applyAlignment="1" quotePrefix="1">
      <alignment horizontal="left"/>
    </xf>
    <xf numFmtId="180" fontId="6" fillId="0" borderId="13" xfId="0" applyNumberFormat="1" applyFont="1" applyBorder="1" applyAlignment="1">
      <alignment horizontal="right"/>
    </xf>
    <xf numFmtId="181" fontId="6" fillId="0" borderId="13" xfId="0" applyNumberFormat="1" applyFont="1" applyBorder="1" applyAlignment="1">
      <alignment horizontal="left"/>
    </xf>
    <xf numFmtId="2" fontId="6" fillId="0" borderId="43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2" fontId="2" fillId="0" borderId="21" xfId="0" applyNumberFormat="1" applyFont="1" applyFill="1" applyBorder="1" applyAlignment="1">
      <alignment horizontal="center" vertical="center"/>
    </xf>
    <xf numFmtId="0" fontId="7" fillId="0" borderId="47" xfId="0" applyFont="1" applyBorder="1" applyAlignment="1" quotePrefix="1">
      <alignment horizontal="left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1" fontId="6" fillId="0" borderId="3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 vertical="center"/>
    </xf>
    <xf numFmtId="2" fontId="9" fillId="0" borderId="53" xfId="0" applyNumberFormat="1" applyFont="1" applyBorder="1" applyAlignment="1">
      <alignment horizontal="left" vertical="center"/>
    </xf>
    <xf numFmtId="0" fontId="7" fillId="0" borderId="54" xfId="0" applyFont="1" applyBorder="1" applyAlignment="1" quotePrefix="1">
      <alignment horizontal="left"/>
    </xf>
    <xf numFmtId="0" fontId="6" fillId="0" borderId="55" xfId="0" applyFont="1" applyBorder="1" applyAlignment="1">
      <alignment horizontal="left"/>
    </xf>
    <xf numFmtId="2" fontId="6" fillId="0" borderId="32" xfId="0" applyNumberFormat="1" applyFont="1" applyBorder="1" applyAlignment="1" quotePrefix="1">
      <alignment horizontal="center"/>
    </xf>
    <xf numFmtId="188" fontId="6" fillId="0" borderId="32" xfId="0" applyNumberFormat="1" applyFont="1" applyBorder="1" applyAlignment="1" quotePrefix="1">
      <alignment horizontal="center"/>
    </xf>
    <xf numFmtId="1" fontId="9" fillId="0" borderId="56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right"/>
    </xf>
    <xf numFmtId="181" fontId="6" fillId="0" borderId="33" xfId="0" applyNumberFormat="1" applyFont="1" applyFill="1" applyBorder="1" applyAlignment="1">
      <alignment horizontal="left"/>
    </xf>
    <xf numFmtId="1" fontId="9" fillId="0" borderId="48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>
      <alignment horizontal="center"/>
    </xf>
    <xf numFmtId="215" fontId="6" fillId="0" borderId="33" xfId="0" applyNumberFormat="1" applyFont="1" applyFill="1" applyBorder="1" applyAlignment="1">
      <alignment horizontal="right"/>
    </xf>
    <xf numFmtId="2" fontId="6" fillId="0" borderId="34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2" fontId="6" fillId="0" borderId="49" xfId="0" applyNumberFormat="1" applyFont="1" applyFill="1" applyBorder="1" applyAlignment="1">
      <alignment horizontal="center"/>
    </xf>
    <xf numFmtId="2" fontId="9" fillId="0" borderId="58" xfId="0" applyNumberFormat="1" applyFont="1" applyBorder="1" applyAlignment="1">
      <alignment horizontal="left"/>
    </xf>
    <xf numFmtId="2" fontId="9" fillId="0" borderId="59" xfId="0" applyNumberFormat="1" applyFont="1" applyBorder="1" applyAlignment="1">
      <alignment horizontal="left"/>
    </xf>
    <xf numFmtId="0" fontId="3" fillId="0" borderId="60" xfId="0" applyFont="1" applyBorder="1" applyAlignment="1" quotePrefix="1">
      <alignment horizontal="left" vertical="center"/>
    </xf>
    <xf numFmtId="0" fontId="6" fillId="0" borderId="48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2" fontId="9" fillId="0" borderId="60" xfId="0" applyNumberFormat="1" applyFont="1" applyBorder="1" applyAlignment="1">
      <alignment horizontal="left"/>
    </xf>
    <xf numFmtId="0" fontId="6" fillId="0" borderId="51" xfId="0" applyFont="1" applyBorder="1" applyAlignment="1">
      <alignment/>
    </xf>
    <xf numFmtId="1" fontId="6" fillId="0" borderId="56" xfId="0" applyNumberFormat="1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/>
    </xf>
    <xf numFmtId="1" fontId="9" fillId="0" borderId="42" xfId="0" applyNumberFormat="1" applyFont="1" applyFill="1" applyBorder="1" applyAlignment="1">
      <alignment horizontal="center"/>
    </xf>
    <xf numFmtId="1" fontId="6" fillId="0" borderId="42" xfId="0" applyNumberFormat="1" applyFont="1" applyFill="1" applyBorder="1" applyAlignment="1">
      <alignment horizontal="center"/>
    </xf>
    <xf numFmtId="1" fontId="6" fillId="0" borderId="56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top"/>
    </xf>
    <xf numFmtId="0" fontId="6" fillId="0" borderId="61" xfId="0" applyFont="1" applyFill="1" applyBorder="1" applyAlignment="1">
      <alignment horizontal="right"/>
    </xf>
    <xf numFmtId="180" fontId="6" fillId="0" borderId="13" xfId="0" applyNumberFormat="1" applyFont="1" applyFill="1" applyBorder="1" applyAlignment="1">
      <alignment horizontal="right"/>
    </xf>
    <xf numFmtId="181" fontId="6" fillId="0" borderId="13" xfId="0" applyNumberFormat="1" applyFont="1" applyFill="1" applyBorder="1" applyAlignment="1">
      <alignment horizontal="left"/>
    </xf>
    <xf numFmtId="2" fontId="6" fillId="0" borderId="4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" fontId="2" fillId="0" borderId="21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 quotePrefix="1">
      <alignment horizontal="center"/>
    </xf>
    <xf numFmtId="183" fontId="9" fillId="0" borderId="35" xfId="0" applyNumberFormat="1" applyFont="1" applyFill="1" applyBorder="1" applyAlignment="1">
      <alignment horizontal="center"/>
    </xf>
    <xf numFmtId="16" fontId="2" fillId="0" borderId="41" xfId="0" applyNumberFormat="1" applyFont="1" applyFill="1" applyBorder="1" applyAlignment="1" quotePrefix="1">
      <alignment horizontal="center" vertical="center"/>
    </xf>
    <xf numFmtId="2" fontId="16" fillId="0" borderId="21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4" fontId="3" fillId="0" borderId="21" xfId="4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182" fontId="6" fillId="0" borderId="33" xfId="0" applyNumberFormat="1" applyFont="1" applyFill="1" applyBorder="1" applyAlignment="1">
      <alignment horizontal="right"/>
    </xf>
    <xf numFmtId="0" fontId="3" fillId="0" borderId="45" xfId="0" applyFont="1" applyFill="1" applyBorder="1" applyAlignment="1" quotePrefix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2" fontId="6" fillId="0" borderId="65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180" fontId="6" fillId="0" borderId="33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left"/>
    </xf>
    <xf numFmtId="1" fontId="3" fillId="0" borderId="49" xfId="0" applyNumberFormat="1" applyFont="1" applyFill="1" applyBorder="1" applyAlignment="1">
      <alignment horizontal="left"/>
    </xf>
    <xf numFmtId="1" fontId="2" fillId="0" borderId="35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vertical="center" textRotation="90"/>
    </xf>
    <xf numFmtId="0" fontId="17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 quotePrefix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6" fontId="2" fillId="0" borderId="41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 quotePrefix="1">
      <alignment horizontal="left"/>
    </xf>
    <xf numFmtId="0" fontId="18" fillId="0" borderId="36" xfId="0" applyFont="1" applyFill="1" applyBorder="1" applyAlignment="1">
      <alignment vertical="center" textRotation="90"/>
    </xf>
    <xf numFmtId="1" fontId="6" fillId="0" borderId="32" xfId="0" applyNumberFormat="1" applyFont="1" applyFill="1" applyBorder="1" applyAlignment="1" quotePrefix="1">
      <alignment horizontal="center"/>
    </xf>
    <xf numFmtId="1" fontId="9" fillId="0" borderId="32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 quotePrefix="1">
      <alignment horizontal="center"/>
    </xf>
    <xf numFmtId="0" fontId="4" fillId="33" borderId="26" xfId="0" applyFont="1" applyFill="1" applyBorder="1" applyAlignment="1" quotePrefix="1">
      <alignment horizontal="center"/>
    </xf>
    <xf numFmtId="1" fontId="6" fillId="0" borderId="41" xfId="0" applyNumberFormat="1" applyFont="1" applyFill="1" applyBorder="1" applyAlignment="1" quotePrefix="1">
      <alignment horizontal="center"/>
    </xf>
    <xf numFmtId="1" fontId="19" fillId="0" borderId="69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2" fontId="6" fillId="0" borderId="7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71" xfId="0" applyFont="1" applyFill="1" applyBorder="1" applyAlignment="1" quotePrefix="1">
      <alignment horizontal="left"/>
    </xf>
    <xf numFmtId="1" fontId="6" fillId="0" borderId="72" xfId="0" applyNumberFormat="1" applyFont="1" applyFill="1" applyBorder="1" applyAlignment="1" quotePrefix="1">
      <alignment horizontal="center"/>
    </xf>
    <xf numFmtId="1" fontId="9" fillId="0" borderId="72" xfId="0" applyNumberFormat="1" applyFont="1" applyFill="1" applyBorder="1" applyAlignment="1">
      <alignment horizontal="center"/>
    </xf>
    <xf numFmtId="2" fontId="6" fillId="0" borderId="72" xfId="0" applyNumberFormat="1" applyFont="1" applyFill="1" applyBorder="1" applyAlignment="1">
      <alignment horizontal="center"/>
    </xf>
    <xf numFmtId="183" fontId="9" fillId="0" borderId="73" xfId="0" applyNumberFormat="1" applyFont="1" applyFill="1" applyBorder="1" applyAlignment="1">
      <alignment horizontal="center"/>
    </xf>
    <xf numFmtId="1" fontId="6" fillId="0" borderId="74" xfId="0" applyNumberFormat="1" applyFont="1" applyFill="1" applyBorder="1" applyAlignment="1">
      <alignment horizontal="center"/>
    </xf>
    <xf numFmtId="2" fontId="6" fillId="0" borderId="74" xfId="0" applyNumberFormat="1" applyFont="1" applyFill="1" applyBorder="1" applyAlignment="1">
      <alignment horizontal="center" vertical="top"/>
    </xf>
    <xf numFmtId="0" fontId="6" fillId="0" borderId="75" xfId="0" applyFont="1" applyFill="1" applyBorder="1" applyAlignment="1">
      <alignment horizontal="left"/>
    </xf>
    <xf numFmtId="2" fontId="6" fillId="0" borderId="75" xfId="0" applyNumberFormat="1" applyFont="1" applyFill="1" applyBorder="1" applyAlignment="1">
      <alignment horizontal="center"/>
    </xf>
    <xf numFmtId="0" fontId="3" fillId="0" borderId="76" xfId="0" applyFont="1" applyFill="1" applyBorder="1" applyAlignment="1" quotePrefix="1">
      <alignment horizontal="left"/>
    </xf>
    <xf numFmtId="2" fontId="6" fillId="0" borderId="18" xfId="0" applyNumberFormat="1" applyFont="1" applyFill="1" applyBorder="1" applyAlignment="1">
      <alignment horizontal="center" vertical="top"/>
    </xf>
    <xf numFmtId="0" fontId="6" fillId="0" borderId="77" xfId="0" applyFont="1" applyFill="1" applyBorder="1" applyAlignment="1">
      <alignment horizontal="left"/>
    </xf>
    <xf numFmtId="2" fontId="6" fillId="0" borderId="78" xfId="0" applyNumberFormat="1" applyFont="1" applyFill="1" applyBorder="1" applyAlignment="1">
      <alignment horizontal="center"/>
    </xf>
    <xf numFmtId="0" fontId="3" fillId="0" borderId="79" xfId="0" applyFont="1" applyFill="1" applyBorder="1" applyAlignment="1" quotePrefix="1">
      <alignment horizontal="left"/>
    </xf>
    <xf numFmtId="0" fontId="7" fillId="0" borderId="45" xfId="0" applyFont="1" applyFill="1" applyBorder="1" applyAlignment="1" quotePrefix="1">
      <alignment horizontal="left"/>
    </xf>
    <xf numFmtId="0" fontId="20" fillId="0" borderId="80" xfId="0" applyFont="1" applyFill="1" applyBorder="1" applyAlignment="1">
      <alignment horizontal="center" vertical="center"/>
    </xf>
    <xf numFmtId="1" fontId="6" fillId="0" borderId="81" xfId="0" applyNumberFormat="1" applyFont="1" applyFill="1" applyBorder="1" applyAlignment="1" quotePrefix="1">
      <alignment horizontal="center"/>
    </xf>
    <xf numFmtId="1" fontId="9" fillId="0" borderId="82" xfId="0" applyNumberFormat="1" applyFont="1" applyFill="1" applyBorder="1" applyAlignment="1">
      <alignment horizontal="center"/>
    </xf>
    <xf numFmtId="2" fontId="6" fillId="0" borderId="82" xfId="0" applyNumberFormat="1" applyFont="1" applyFill="1" applyBorder="1" applyAlignment="1">
      <alignment horizontal="center"/>
    </xf>
    <xf numFmtId="183" fontId="9" fillId="0" borderId="82" xfId="0" applyNumberFormat="1" applyFont="1" applyFill="1" applyBorder="1" applyAlignment="1">
      <alignment horizontal="center"/>
    </xf>
    <xf numFmtId="1" fontId="6" fillId="0" borderId="82" xfId="0" applyNumberFormat="1" applyFont="1" applyFill="1" applyBorder="1" applyAlignment="1">
      <alignment horizontal="center"/>
    </xf>
    <xf numFmtId="1" fontId="6" fillId="0" borderId="81" xfId="0" applyNumberFormat="1" applyFont="1" applyFill="1" applyBorder="1" applyAlignment="1">
      <alignment horizontal="center"/>
    </xf>
    <xf numFmtId="2" fontId="6" fillId="0" borderId="81" xfId="0" applyNumberFormat="1" applyFont="1" applyFill="1" applyBorder="1" applyAlignment="1">
      <alignment horizontal="center" vertical="top"/>
    </xf>
    <xf numFmtId="181" fontId="6" fillId="0" borderId="83" xfId="0" applyNumberFormat="1" applyFont="1" applyFill="1" applyBorder="1" applyAlignment="1">
      <alignment horizontal="left"/>
    </xf>
    <xf numFmtId="2" fontId="6" fillId="0" borderId="84" xfId="0" applyNumberFormat="1" applyFont="1" applyFill="1" applyBorder="1" applyAlignment="1">
      <alignment horizontal="center"/>
    </xf>
    <xf numFmtId="0" fontId="6" fillId="0" borderId="85" xfId="0" applyFont="1" applyFill="1" applyBorder="1" applyAlignment="1">
      <alignment horizontal="left"/>
    </xf>
    <xf numFmtId="2" fontId="6" fillId="0" borderId="81" xfId="0" applyNumberFormat="1" applyFont="1" applyFill="1" applyBorder="1" applyAlignment="1">
      <alignment horizontal="center"/>
    </xf>
    <xf numFmtId="0" fontId="7" fillId="0" borderId="86" xfId="0" applyFont="1" applyFill="1" applyBorder="1" applyAlignment="1" quotePrefix="1">
      <alignment horizontal="left"/>
    </xf>
    <xf numFmtId="0" fontId="6" fillId="0" borderId="87" xfId="0" applyFont="1" applyFill="1" applyBorder="1" applyAlignment="1">
      <alignment horizontal="left"/>
    </xf>
    <xf numFmtId="2" fontId="6" fillId="0" borderId="8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1" fontId="9" fillId="0" borderId="41" xfId="0" applyNumberFormat="1" applyFont="1" applyFill="1" applyBorder="1" applyAlignment="1">
      <alignment horizontal="center"/>
    </xf>
    <xf numFmtId="1" fontId="6" fillId="0" borderId="69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top"/>
    </xf>
    <xf numFmtId="0" fontId="6" fillId="0" borderId="89" xfId="0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left"/>
    </xf>
    <xf numFmtId="2" fontId="6" fillId="0" borderId="9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2" fontId="6" fillId="0" borderId="41" xfId="0" applyNumberFormat="1" applyFont="1" applyFill="1" applyBorder="1" applyAlignment="1">
      <alignment horizontal="left"/>
    </xf>
    <xf numFmtId="0" fontId="3" fillId="0" borderId="71" xfId="0" applyFont="1" applyFill="1" applyBorder="1" applyAlignment="1" quotePrefix="1">
      <alignment horizontal="left"/>
    </xf>
    <xf numFmtId="0" fontId="13" fillId="0" borderId="62" xfId="0" applyFont="1" applyFill="1" applyBorder="1" applyAlignment="1">
      <alignment vertical="center" textRotation="90"/>
    </xf>
    <xf numFmtId="2" fontId="6" fillId="0" borderId="41" xfId="0" applyNumberFormat="1" applyFont="1" applyFill="1" applyBorder="1" applyAlignment="1">
      <alignment horizontal="center"/>
    </xf>
    <xf numFmtId="183" fontId="9" fillId="0" borderId="21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right"/>
    </xf>
    <xf numFmtId="180" fontId="6" fillId="0" borderId="91" xfId="0" applyNumberFormat="1" applyFont="1" applyFill="1" applyBorder="1" applyAlignment="1">
      <alignment horizontal="right"/>
    </xf>
    <xf numFmtId="181" fontId="6" fillId="0" borderId="39" xfId="0" applyNumberFormat="1" applyFont="1" applyFill="1" applyBorder="1" applyAlignment="1">
      <alignment horizontal="left"/>
    </xf>
    <xf numFmtId="2" fontId="6" fillId="0" borderId="92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13" fillId="0" borderId="36" xfId="0" applyFont="1" applyFill="1" applyBorder="1" applyAlignment="1">
      <alignment vertical="center" textRotation="90"/>
    </xf>
    <xf numFmtId="0" fontId="6" fillId="0" borderId="93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0" fontId="7" fillId="0" borderId="47" xfId="0" applyFont="1" applyFill="1" applyBorder="1" applyAlignment="1" quotePrefix="1">
      <alignment horizontal="left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2" fillId="33" borderId="96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97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98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0" borderId="99" xfId="0" applyFont="1" applyBorder="1" applyAlignment="1">
      <alignment horizontal="right" vertical="center"/>
    </xf>
    <xf numFmtId="0" fontId="3" fillId="0" borderId="100" xfId="0" applyFont="1" applyBorder="1" applyAlignment="1">
      <alignment horizontal="right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01" xfId="0" applyFont="1" applyFill="1" applyBorder="1" applyAlignment="1">
      <alignment horizontal="center" vertical="center" wrapText="1"/>
    </xf>
    <xf numFmtId="0" fontId="9" fillId="0" borderId="50" xfId="0" applyFont="1" applyBorder="1" applyAlignment="1" quotePrefix="1">
      <alignment horizontal="center"/>
    </xf>
    <xf numFmtId="0" fontId="9" fillId="0" borderId="102" xfId="0" applyFont="1" applyBorder="1" applyAlignment="1" quotePrefix="1">
      <alignment horizontal="center"/>
    </xf>
    <xf numFmtId="0" fontId="9" fillId="0" borderId="46" xfId="0" applyFont="1" applyBorder="1" applyAlignment="1" quotePrefix="1">
      <alignment horizontal="center"/>
    </xf>
    <xf numFmtId="0" fontId="13" fillId="0" borderId="103" xfId="0" applyFont="1" applyFill="1" applyBorder="1" applyAlignment="1">
      <alignment horizontal="center" vertical="center" textRotation="90"/>
    </xf>
    <xf numFmtId="0" fontId="13" fillId="0" borderId="37" xfId="0" applyFont="1" applyFill="1" applyBorder="1" applyAlignment="1">
      <alignment horizontal="center" vertical="center" textRotation="90"/>
    </xf>
    <xf numFmtId="0" fontId="13" fillId="0" borderId="62" xfId="0" applyFont="1" applyFill="1" applyBorder="1" applyAlignment="1">
      <alignment horizontal="center" vertical="center" textRotation="90"/>
    </xf>
    <xf numFmtId="0" fontId="18" fillId="0" borderId="103" xfId="0" applyFont="1" applyFill="1" applyBorder="1" applyAlignment="1">
      <alignment horizontal="center" vertical="center" textRotation="90"/>
    </xf>
    <xf numFmtId="0" fontId="18" fillId="0" borderId="37" xfId="0" applyFont="1" applyFill="1" applyBorder="1" applyAlignment="1">
      <alignment horizontal="center" vertical="center" textRotation="90"/>
    </xf>
    <xf numFmtId="0" fontId="13" fillId="0" borderId="104" xfId="0" applyFont="1" applyFill="1" applyBorder="1" applyAlignment="1">
      <alignment horizontal="center" vertical="center" textRotation="90"/>
    </xf>
    <xf numFmtId="0" fontId="4" fillId="33" borderId="0" xfId="0" applyFont="1" applyFill="1" applyBorder="1" applyAlignment="1" quotePrefix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Continuous"/>
    </xf>
    <xf numFmtId="0" fontId="18" fillId="0" borderId="40" xfId="0" applyFont="1" applyBorder="1" applyAlignment="1">
      <alignment/>
    </xf>
    <xf numFmtId="2" fontId="62" fillId="0" borderId="21" xfId="0" applyNumberFormat="1" applyFont="1" applyFill="1" applyBorder="1" applyAlignment="1">
      <alignment horizontal="center" vertical="center"/>
    </xf>
    <xf numFmtId="2" fontId="63" fillId="0" borderId="21" xfId="0" applyNumberFormat="1" applyFont="1" applyFill="1" applyBorder="1" applyAlignment="1">
      <alignment horizontal="center" vertical="center"/>
    </xf>
    <xf numFmtId="2" fontId="62" fillId="0" borderId="21" xfId="0" applyNumberFormat="1" applyFont="1" applyFill="1" applyBorder="1" applyAlignment="1">
      <alignment horizontal="right" vertical="center"/>
    </xf>
    <xf numFmtId="2" fontId="64" fillId="0" borderId="2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2" fillId="0" borderId="41" xfId="0" applyFont="1" applyFill="1" applyBorder="1" applyAlignment="1" quotePrefix="1">
      <alignment horizontal="center" vertical="center"/>
    </xf>
    <xf numFmtId="0" fontId="62" fillId="0" borderId="52" xfId="0" applyFont="1" applyFill="1" applyBorder="1" applyAlignment="1">
      <alignment horizontal="left" vertical="center"/>
    </xf>
    <xf numFmtId="0" fontId="62" fillId="0" borderId="5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left" vertical="center"/>
    </xf>
    <xf numFmtId="203" fontId="2" fillId="33" borderId="21" xfId="0" applyNumberFormat="1" applyFont="1" applyFill="1" applyBorder="1" applyAlignment="1">
      <alignment vertical="center"/>
    </xf>
    <xf numFmtId="0" fontId="10" fillId="0" borderId="40" xfId="0" applyFont="1" applyBorder="1" applyAlignment="1">
      <alignment/>
    </xf>
    <xf numFmtId="0" fontId="10" fillId="0" borderId="40" xfId="0" applyFont="1" applyBorder="1" applyAlignment="1">
      <alignment/>
    </xf>
    <xf numFmtId="0" fontId="64" fillId="0" borderId="6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2" fontId="64" fillId="0" borderId="21" xfId="0" applyNumberFormat="1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left" vertical="center"/>
    </xf>
    <xf numFmtId="0" fontId="62" fillId="0" borderId="53" xfId="0" applyFont="1" applyFill="1" applyBorder="1" applyAlignment="1">
      <alignment horizontal="left" vertical="center"/>
    </xf>
    <xf numFmtId="2" fontId="65" fillId="0" borderId="21" xfId="0" applyNumberFormat="1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left" vertical="center"/>
    </xf>
    <xf numFmtId="0" fontId="66" fillId="0" borderId="64" xfId="0" applyFont="1" applyFill="1" applyBorder="1" applyAlignment="1">
      <alignment horizontal="left" vertical="center"/>
    </xf>
    <xf numFmtId="183" fontId="64" fillId="0" borderId="21" xfId="0" applyNumberFormat="1" applyFont="1" applyFill="1" applyBorder="1" applyAlignment="1">
      <alignment horizontal="center" vertical="center"/>
    </xf>
    <xf numFmtId="0" fontId="65" fillId="0" borderId="53" xfId="0" applyFont="1" applyFill="1" applyBorder="1" applyAlignment="1">
      <alignment horizontal="left" vertical="center"/>
    </xf>
    <xf numFmtId="0" fontId="66" fillId="0" borderId="71" xfId="0" applyFont="1" applyFill="1" applyBorder="1" applyAlignment="1">
      <alignment horizontal="left" vertical="center"/>
    </xf>
    <xf numFmtId="0" fontId="66" fillId="0" borderId="52" xfId="0" applyFont="1" applyFill="1" applyBorder="1" applyAlignment="1">
      <alignment horizontal="left" vertical="center"/>
    </xf>
    <xf numFmtId="0" fontId="66" fillId="0" borderId="89" xfId="0" applyFont="1" applyFill="1" applyBorder="1" applyAlignment="1">
      <alignment horizontal="left" vertical="center"/>
    </xf>
    <xf numFmtId="0" fontId="66" fillId="0" borderId="52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left" vertical="center"/>
    </xf>
    <xf numFmtId="2" fontId="62" fillId="0" borderId="21" xfId="0" applyNumberFormat="1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left" vertical="center"/>
    </xf>
    <xf numFmtId="0" fontId="62" fillId="0" borderId="53" xfId="0" applyFont="1" applyFill="1" applyBorder="1" applyAlignment="1">
      <alignment horizontal="left" vertical="center"/>
    </xf>
    <xf numFmtId="16" fontId="64" fillId="0" borderId="41" xfId="0" applyNumberFormat="1" applyFont="1" applyFill="1" applyBorder="1" applyAlignment="1" quotePrefix="1">
      <alignment horizontal="center" vertical="center"/>
    </xf>
    <xf numFmtId="2" fontId="65" fillId="0" borderId="2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41" xfId="0" applyFont="1" applyFill="1" applyBorder="1" applyAlignment="1" quotePrefix="1">
      <alignment horizontal="center" vertical="center"/>
    </xf>
    <xf numFmtId="0" fontId="67" fillId="0" borderId="105" xfId="0" applyFont="1" applyFill="1" applyBorder="1" applyAlignment="1">
      <alignment horizontal="center" vertical="center"/>
    </xf>
    <xf numFmtId="0" fontId="67" fillId="0" borderId="91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44" fillId="0" borderId="41" xfId="0" applyFont="1" applyFill="1" applyBorder="1" applyAlignment="1" quotePrefix="1">
      <alignment horizontal="center" vertical="center"/>
    </xf>
    <xf numFmtId="4" fontId="65" fillId="0" borderId="21" xfId="40" applyNumberFormat="1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left" vertical="center"/>
    </xf>
    <xf numFmtId="0" fontId="66" fillId="0" borderId="64" xfId="0" applyFont="1" applyFill="1" applyBorder="1" applyAlignment="1">
      <alignment horizontal="left" vertical="center"/>
    </xf>
    <xf numFmtId="0" fontId="65" fillId="0" borderId="53" xfId="0" applyFont="1" applyFill="1" applyBorder="1" applyAlignment="1">
      <alignment horizontal="left" vertical="center"/>
    </xf>
    <xf numFmtId="0" fontId="66" fillId="0" borderId="52" xfId="0" applyFont="1" applyFill="1" applyBorder="1" applyAlignment="1">
      <alignment horizontal="left" vertical="center"/>
    </xf>
    <xf numFmtId="0" fontId="66" fillId="0" borderId="89" xfId="0" applyFont="1" applyFill="1" applyBorder="1" applyAlignment="1">
      <alignment horizontal="left" vertical="center"/>
    </xf>
    <xf numFmtId="0" fontId="66" fillId="0" borderId="52" xfId="0" applyFont="1" applyFill="1" applyBorder="1" applyAlignment="1">
      <alignment horizontal="left" vertical="center"/>
    </xf>
    <xf numFmtId="0" fontId="66" fillId="0" borderId="53" xfId="0" applyFont="1" applyFill="1" applyBorder="1" applyAlignment="1">
      <alignment horizontal="left" vertical="center"/>
    </xf>
    <xf numFmtId="0" fontId="65" fillId="0" borderId="52" xfId="0" applyFont="1" applyFill="1" applyBorder="1" applyAlignment="1">
      <alignment horizontal="left" vertical="center"/>
    </xf>
    <xf numFmtId="1" fontId="62" fillId="0" borderId="21" xfId="0" applyNumberFormat="1" applyFont="1" applyFill="1" applyBorder="1" applyAlignment="1">
      <alignment horizontal="center" vertical="center"/>
    </xf>
    <xf numFmtId="0" fontId="62" fillId="0" borderId="89" xfId="0" applyFont="1" applyFill="1" applyBorder="1" applyAlignment="1">
      <alignment horizontal="left" vertical="center"/>
    </xf>
    <xf numFmtId="0" fontId="62" fillId="0" borderId="71" xfId="0" applyFont="1" applyFill="1" applyBorder="1" applyAlignment="1">
      <alignment horizontal="left" vertical="center"/>
    </xf>
    <xf numFmtId="0" fontId="66" fillId="0" borderId="53" xfId="0" applyFont="1" applyFill="1" applyBorder="1" applyAlignment="1">
      <alignment horizontal="left" vertical="center"/>
    </xf>
    <xf numFmtId="2" fontId="65" fillId="0" borderId="21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52" xfId="0" applyFont="1" applyBorder="1" applyAlignment="1">
      <alignment horizontal="left" vertical="center"/>
    </xf>
    <xf numFmtId="0" fontId="65" fillId="0" borderId="53" xfId="0" applyFont="1" applyBorder="1" applyAlignment="1">
      <alignment horizontal="left" vertical="center"/>
    </xf>
    <xf numFmtId="0" fontId="65" fillId="0" borderId="11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1" fontId="64" fillId="0" borderId="21" xfId="0" applyNumberFormat="1" applyFont="1" applyBorder="1" applyAlignment="1">
      <alignment horizontal="center" vertical="center"/>
    </xf>
    <xf numFmtId="2" fontId="63" fillId="0" borderId="53" xfId="0" applyNumberFormat="1" applyFont="1" applyBorder="1" applyAlignment="1">
      <alignment horizontal="left" vertical="center"/>
    </xf>
    <xf numFmtId="0" fontId="65" fillId="0" borderId="40" xfId="0" applyFont="1" applyBorder="1" applyAlignment="1">
      <alignment vertical="center"/>
    </xf>
    <xf numFmtId="1" fontId="65" fillId="0" borderId="21" xfId="0" applyNumberFormat="1" applyFont="1" applyBorder="1" applyAlignment="1">
      <alignment horizontal="center" vertical="center"/>
    </xf>
    <xf numFmtId="0" fontId="64" fillId="0" borderId="21" xfId="0" applyFont="1" applyBorder="1" applyAlignment="1">
      <alignment vertical="center"/>
    </xf>
    <xf numFmtId="1" fontId="64" fillId="0" borderId="21" xfId="0" applyNumberFormat="1" applyFont="1" applyFill="1" applyBorder="1" applyAlignment="1">
      <alignment horizontal="center" vertical="center"/>
    </xf>
    <xf numFmtId="0" fontId="65" fillId="0" borderId="52" xfId="0" applyFont="1" applyBorder="1" applyAlignment="1">
      <alignment horizontal="left" vertical="center"/>
    </xf>
    <xf numFmtId="0" fontId="65" fillId="0" borderId="53" xfId="0" applyFont="1" applyBorder="1" applyAlignment="1">
      <alignment horizontal="left" vertical="center"/>
    </xf>
    <xf numFmtId="0" fontId="65" fillId="0" borderId="41" xfId="0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1" fontId="63" fillId="0" borderId="21" xfId="0" applyNumberFormat="1" applyFont="1" applyFill="1" applyBorder="1" applyAlignment="1">
      <alignment horizontal="center" vertical="center"/>
    </xf>
    <xf numFmtId="0" fontId="65" fillId="0" borderId="11" xfId="0" applyFont="1" applyBorder="1" applyAlignment="1" quotePrefix="1">
      <alignment horizontal="left" vertical="center"/>
    </xf>
    <xf numFmtId="183" fontId="65" fillId="0" borderId="21" xfId="0" applyNumberFormat="1" applyFont="1" applyBorder="1" applyAlignment="1">
      <alignment horizontal="center" vertical="center"/>
    </xf>
    <xf numFmtId="1" fontId="64" fillId="0" borderId="106" xfId="0" applyNumberFormat="1" applyFont="1" applyBorder="1" applyAlignment="1">
      <alignment vertical="center"/>
    </xf>
    <xf numFmtId="1" fontId="64" fillId="0" borderId="40" xfId="0" applyNumberFormat="1" applyFont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 quotePrefix="1">
      <alignment horizontal="center" vertical="center"/>
    </xf>
    <xf numFmtId="49" fontId="64" fillId="0" borderId="41" xfId="0" applyNumberFormat="1" applyFont="1" applyFill="1" applyBorder="1" applyAlignment="1" quotePrefix="1">
      <alignment horizontal="center" vertical="center"/>
    </xf>
    <xf numFmtId="49" fontId="65" fillId="0" borderId="41" xfId="0" applyNumberFormat="1" applyFont="1" applyFill="1" applyBorder="1" applyAlignment="1" quotePrefix="1">
      <alignment horizontal="center" vertical="center"/>
    </xf>
    <xf numFmtId="49" fontId="62" fillId="0" borderId="41" xfId="0" applyNumberFormat="1" applyFont="1" applyFill="1" applyBorder="1" applyAlignment="1" quotePrefix="1">
      <alignment horizontal="center" vertical="center"/>
    </xf>
    <xf numFmtId="49" fontId="63" fillId="0" borderId="41" xfId="0" applyNumberFormat="1" applyFont="1" applyFill="1" applyBorder="1" applyAlignment="1" quotePrefix="1">
      <alignment horizontal="center" vertical="center"/>
    </xf>
    <xf numFmtId="49" fontId="65" fillId="0" borderId="10" xfId="0" applyNumberFormat="1" applyFont="1" applyBorder="1" applyAlignment="1">
      <alignment vertical="center"/>
    </xf>
    <xf numFmtId="49" fontId="65" fillId="0" borderId="10" xfId="0" applyNumberFormat="1" applyFont="1" applyBorder="1" applyAlignment="1" quotePrefix="1">
      <alignment horizontal="left" vertical="center"/>
    </xf>
    <xf numFmtId="49" fontId="3" fillId="0" borderId="1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66675</xdr:rowOff>
    </xdr:from>
    <xdr:to>
      <xdr:col>0</xdr:col>
      <xdr:colOff>0</xdr:colOff>
      <xdr:row>41</xdr:row>
      <xdr:rowOff>133350</xdr:rowOff>
    </xdr:to>
    <xdr:sp>
      <xdr:nvSpPr>
        <xdr:cNvPr id="1" name="Oval 24"/>
        <xdr:cNvSpPr>
          <a:spLocks/>
        </xdr:cNvSpPr>
      </xdr:nvSpPr>
      <xdr:spPr>
        <a:xfrm>
          <a:off x="0" y="7600950"/>
          <a:ext cx="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66675</xdr:rowOff>
    </xdr:from>
    <xdr:to>
      <xdr:col>0</xdr:col>
      <xdr:colOff>0</xdr:colOff>
      <xdr:row>42</xdr:row>
      <xdr:rowOff>133350</xdr:rowOff>
    </xdr:to>
    <xdr:sp>
      <xdr:nvSpPr>
        <xdr:cNvPr id="1" name="Oval 24"/>
        <xdr:cNvSpPr>
          <a:spLocks/>
        </xdr:cNvSpPr>
      </xdr:nvSpPr>
      <xdr:spPr>
        <a:xfrm>
          <a:off x="0" y="7896225"/>
          <a:ext cx="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514350</xdr:colOff>
      <xdr:row>36</xdr:row>
      <xdr:rowOff>0</xdr:rowOff>
    </xdr:from>
    <xdr:to>
      <xdr:col>18</xdr:col>
      <xdr:colOff>514350</xdr:colOff>
      <xdr:row>36</xdr:row>
      <xdr:rowOff>0</xdr:rowOff>
    </xdr:to>
    <xdr:sp>
      <xdr:nvSpPr>
        <xdr:cNvPr id="1" name="Line 12"/>
        <xdr:cNvSpPr>
          <a:spLocks/>
        </xdr:cNvSpPr>
      </xdr:nvSpPr>
      <xdr:spPr>
        <a:xfrm>
          <a:off x="989647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0</xdr:rowOff>
    </xdr:from>
    <xdr:to>
      <xdr:col>18</xdr:col>
      <xdr:colOff>514350</xdr:colOff>
      <xdr:row>36</xdr:row>
      <xdr:rowOff>0</xdr:rowOff>
    </xdr:to>
    <xdr:sp>
      <xdr:nvSpPr>
        <xdr:cNvPr id="2" name="Line 13"/>
        <xdr:cNvSpPr>
          <a:spLocks/>
        </xdr:cNvSpPr>
      </xdr:nvSpPr>
      <xdr:spPr>
        <a:xfrm>
          <a:off x="989647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0</xdr:rowOff>
    </xdr:from>
    <xdr:to>
      <xdr:col>18</xdr:col>
      <xdr:colOff>514350</xdr:colOff>
      <xdr:row>36</xdr:row>
      <xdr:rowOff>0</xdr:rowOff>
    </xdr:to>
    <xdr:sp>
      <xdr:nvSpPr>
        <xdr:cNvPr id="3" name="Line 14"/>
        <xdr:cNvSpPr>
          <a:spLocks/>
        </xdr:cNvSpPr>
      </xdr:nvSpPr>
      <xdr:spPr>
        <a:xfrm>
          <a:off x="989647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1209675</xdr:colOff>
      <xdr:row>36</xdr:row>
      <xdr:rowOff>0</xdr:rowOff>
    </xdr:from>
    <xdr:to>
      <xdr:col>20</xdr:col>
      <xdr:colOff>1209675</xdr:colOff>
      <xdr:row>36</xdr:row>
      <xdr:rowOff>0</xdr:rowOff>
    </xdr:to>
    <xdr:sp>
      <xdr:nvSpPr>
        <xdr:cNvPr id="4" name="Line 15"/>
        <xdr:cNvSpPr>
          <a:spLocks/>
        </xdr:cNvSpPr>
      </xdr:nvSpPr>
      <xdr:spPr>
        <a:xfrm>
          <a:off x="11772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1209675</xdr:colOff>
      <xdr:row>36</xdr:row>
      <xdr:rowOff>0</xdr:rowOff>
    </xdr:from>
    <xdr:to>
      <xdr:col>20</xdr:col>
      <xdr:colOff>1209675</xdr:colOff>
      <xdr:row>36</xdr:row>
      <xdr:rowOff>0</xdr:rowOff>
    </xdr:to>
    <xdr:sp>
      <xdr:nvSpPr>
        <xdr:cNvPr id="5" name="Line 16"/>
        <xdr:cNvSpPr>
          <a:spLocks/>
        </xdr:cNvSpPr>
      </xdr:nvSpPr>
      <xdr:spPr>
        <a:xfrm>
          <a:off x="11772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1209675</xdr:colOff>
      <xdr:row>36</xdr:row>
      <xdr:rowOff>0</xdr:rowOff>
    </xdr:from>
    <xdr:to>
      <xdr:col>20</xdr:col>
      <xdr:colOff>1209675</xdr:colOff>
      <xdr:row>36</xdr:row>
      <xdr:rowOff>0</xdr:rowOff>
    </xdr:to>
    <xdr:sp>
      <xdr:nvSpPr>
        <xdr:cNvPr id="6" name="Line 17"/>
        <xdr:cNvSpPr>
          <a:spLocks/>
        </xdr:cNvSpPr>
      </xdr:nvSpPr>
      <xdr:spPr>
        <a:xfrm>
          <a:off x="11772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228600</xdr:colOff>
      <xdr:row>36</xdr:row>
      <xdr:rowOff>0</xdr:rowOff>
    </xdr:from>
    <xdr:to>
      <xdr:col>20</xdr:col>
      <xdr:colOff>228600</xdr:colOff>
      <xdr:row>36</xdr:row>
      <xdr:rowOff>0</xdr:rowOff>
    </xdr:to>
    <xdr:sp>
      <xdr:nvSpPr>
        <xdr:cNvPr id="7" name="Line 18"/>
        <xdr:cNvSpPr>
          <a:spLocks/>
        </xdr:cNvSpPr>
      </xdr:nvSpPr>
      <xdr:spPr>
        <a:xfrm>
          <a:off x="107918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514350</xdr:colOff>
      <xdr:row>29</xdr:row>
      <xdr:rowOff>0</xdr:rowOff>
    </xdr:from>
    <xdr:to>
      <xdr:col>18</xdr:col>
      <xdr:colOff>514350</xdr:colOff>
      <xdr:row>29</xdr:row>
      <xdr:rowOff>0</xdr:rowOff>
    </xdr:to>
    <xdr:sp>
      <xdr:nvSpPr>
        <xdr:cNvPr id="1" name="Line 13"/>
        <xdr:cNvSpPr>
          <a:spLocks/>
        </xdr:cNvSpPr>
      </xdr:nvSpPr>
      <xdr:spPr>
        <a:xfrm>
          <a:off x="100869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0</xdr:rowOff>
    </xdr:from>
    <xdr:to>
      <xdr:col>18</xdr:col>
      <xdr:colOff>514350</xdr:colOff>
      <xdr:row>29</xdr:row>
      <xdr:rowOff>0</xdr:rowOff>
    </xdr:to>
    <xdr:sp>
      <xdr:nvSpPr>
        <xdr:cNvPr id="2" name="Line 14"/>
        <xdr:cNvSpPr>
          <a:spLocks/>
        </xdr:cNvSpPr>
      </xdr:nvSpPr>
      <xdr:spPr>
        <a:xfrm>
          <a:off x="100869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0</xdr:rowOff>
    </xdr:from>
    <xdr:to>
      <xdr:col>18</xdr:col>
      <xdr:colOff>514350</xdr:colOff>
      <xdr:row>29</xdr:row>
      <xdr:rowOff>0</xdr:rowOff>
    </xdr:to>
    <xdr:sp>
      <xdr:nvSpPr>
        <xdr:cNvPr id="3" name="Line 15"/>
        <xdr:cNvSpPr>
          <a:spLocks/>
        </xdr:cNvSpPr>
      </xdr:nvSpPr>
      <xdr:spPr>
        <a:xfrm>
          <a:off x="100869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1209675</xdr:colOff>
      <xdr:row>29</xdr:row>
      <xdr:rowOff>0</xdr:rowOff>
    </xdr:from>
    <xdr:to>
      <xdr:col>20</xdr:col>
      <xdr:colOff>1209675</xdr:colOff>
      <xdr:row>29</xdr:row>
      <xdr:rowOff>0</xdr:rowOff>
    </xdr:to>
    <xdr:sp>
      <xdr:nvSpPr>
        <xdr:cNvPr id="4" name="Line 16"/>
        <xdr:cNvSpPr>
          <a:spLocks/>
        </xdr:cNvSpPr>
      </xdr:nvSpPr>
      <xdr:spPr>
        <a:xfrm>
          <a:off x="11963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1209675</xdr:colOff>
      <xdr:row>29</xdr:row>
      <xdr:rowOff>0</xdr:rowOff>
    </xdr:from>
    <xdr:to>
      <xdr:col>20</xdr:col>
      <xdr:colOff>1209675</xdr:colOff>
      <xdr:row>29</xdr:row>
      <xdr:rowOff>0</xdr:rowOff>
    </xdr:to>
    <xdr:sp>
      <xdr:nvSpPr>
        <xdr:cNvPr id="5" name="Line 17"/>
        <xdr:cNvSpPr>
          <a:spLocks/>
        </xdr:cNvSpPr>
      </xdr:nvSpPr>
      <xdr:spPr>
        <a:xfrm>
          <a:off x="11963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1209675</xdr:colOff>
      <xdr:row>29</xdr:row>
      <xdr:rowOff>0</xdr:rowOff>
    </xdr:from>
    <xdr:to>
      <xdr:col>20</xdr:col>
      <xdr:colOff>1209675</xdr:colOff>
      <xdr:row>29</xdr:row>
      <xdr:rowOff>0</xdr:rowOff>
    </xdr:to>
    <xdr:sp>
      <xdr:nvSpPr>
        <xdr:cNvPr id="6" name="Line 18"/>
        <xdr:cNvSpPr>
          <a:spLocks/>
        </xdr:cNvSpPr>
      </xdr:nvSpPr>
      <xdr:spPr>
        <a:xfrm>
          <a:off x="11963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228600</xdr:colOff>
      <xdr:row>29</xdr:row>
      <xdr:rowOff>0</xdr:rowOff>
    </xdr:from>
    <xdr:to>
      <xdr:col>20</xdr:col>
      <xdr:colOff>228600</xdr:colOff>
      <xdr:row>29</xdr:row>
      <xdr:rowOff>0</xdr:rowOff>
    </xdr:to>
    <xdr:sp>
      <xdr:nvSpPr>
        <xdr:cNvPr id="7" name="Line 19"/>
        <xdr:cNvSpPr>
          <a:spLocks/>
        </xdr:cNvSpPr>
      </xdr:nvSpPr>
      <xdr:spPr>
        <a:xfrm>
          <a:off x="109823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showGridLines="0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11.00390625" style="1" customWidth="1"/>
    <col min="2" max="2" width="8.125" style="364" customWidth="1"/>
    <col min="3" max="3" width="5.875" style="1" customWidth="1"/>
    <col min="4" max="4" width="7.875" style="1" customWidth="1"/>
    <col min="5" max="5" width="8.375" style="1" customWidth="1"/>
    <col min="6" max="6" width="8.25390625" style="1" customWidth="1"/>
    <col min="7" max="8" width="10.375" style="1" customWidth="1"/>
    <col min="9" max="9" width="10.25390625" style="1" customWidth="1"/>
    <col min="10" max="10" width="13.125" style="1" customWidth="1"/>
    <col min="11" max="11" width="20.875" style="1" customWidth="1"/>
    <col min="12" max="12" width="8.125" style="1" customWidth="1"/>
    <col min="13" max="13" width="7.00390625" style="1" customWidth="1"/>
    <col min="14" max="14" width="8.00390625" style="1" customWidth="1"/>
    <col min="15" max="17" width="8.125" style="1" customWidth="1"/>
    <col min="18" max="19" width="9.25390625" style="1" customWidth="1"/>
    <col min="20" max="20" width="11.00390625" style="1" customWidth="1"/>
    <col min="21" max="21" width="12.125" style="1" customWidth="1"/>
    <col min="22" max="22" width="10.375" style="1" customWidth="1"/>
    <col min="23" max="23" width="8.125" style="1" customWidth="1"/>
    <col min="24" max="24" width="7.00390625" style="1" customWidth="1"/>
    <col min="25" max="25" width="8.00390625" style="1" customWidth="1"/>
    <col min="26" max="28" width="8.125" style="1" customWidth="1"/>
    <col min="29" max="30" width="9.25390625" style="1" customWidth="1"/>
    <col min="31" max="31" width="11.375" style="1" customWidth="1"/>
    <col min="32" max="32" width="11.875" style="1" customWidth="1"/>
    <col min="33" max="16384" width="9.125" style="1" customWidth="1"/>
  </cols>
  <sheetData>
    <row r="3" spans="1:11" ht="18.75">
      <c r="A3" s="289" t="s">
        <v>113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12.75" customHeight="1">
      <c r="A4" s="261" t="s">
        <v>1</v>
      </c>
      <c r="B4" s="353" t="s">
        <v>46</v>
      </c>
      <c r="C4" s="257" t="s">
        <v>47</v>
      </c>
      <c r="D4" s="285" t="s">
        <v>51</v>
      </c>
      <c r="E4" s="286"/>
      <c r="F4" s="287" t="s">
        <v>50</v>
      </c>
      <c r="G4" s="286"/>
      <c r="H4" s="285" t="s">
        <v>60</v>
      </c>
      <c r="I4" s="288"/>
      <c r="J4" s="251" t="s">
        <v>3</v>
      </c>
      <c r="K4" s="252"/>
    </row>
    <row r="5" spans="1:11" ht="12.75" customHeight="1">
      <c r="A5" s="261"/>
      <c r="B5" s="353"/>
      <c r="C5" s="257"/>
      <c r="D5" s="249" t="s">
        <v>48</v>
      </c>
      <c r="E5" s="249" t="s">
        <v>49</v>
      </c>
      <c r="F5" s="249" t="s">
        <v>48</v>
      </c>
      <c r="G5" s="249" t="s">
        <v>49</v>
      </c>
      <c r="H5" s="249" t="s">
        <v>48</v>
      </c>
      <c r="I5" s="249" t="s">
        <v>49</v>
      </c>
      <c r="J5" s="251"/>
      <c r="K5" s="252"/>
    </row>
    <row r="6" spans="1:11" ht="13.5" thickBot="1">
      <c r="A6" s="262"/>
      <c r="B6" s="354"/>
      <c r="C6" s="258"/>
      <c r="D6" s="250"/>
      <c r="E6" s="250"/>
      <c r="F6" s="250"/>
      <c r="G6" s="250"/>
      <c r="H6" s="250"/>
      <c r="I6" s="250"/>
      <c r="J6" s="253"/>
      <c r="K6" s="254"/>
    </row>
    <row r="7" spans="1:11" ht="15.75" thickTop="1">
      <c r="A7" s="145" t="s">
        <v>112</v>
      </c>
      <c r="B7" s="355">
        <v>1</v>
      </c>
      <c r="C7" s="61">
        <v>0.75</v>
      </c>
      <c r="D7" s="146">
        <v>44</v>
      </c>
      <c r="E7" s="61">
        <f>D7*C7</f>
        <v>33</v>
      </c>
      <c r="F7" s="61">
        <v>0</v>
      </c>
      <c r="G7" s="61">
        <f>F7*C7</f>
        <v>0</v>
      </c>
      <c r="H7" s="61">
        <f>F7+D7</f>
        <v>44</v>
      </c>
      <c r="I7" s="61">
        <f>E7+G7</f>
        <v>33</v>
      </c>
      <c r="J7" s="147" t="s">
        <v>75</v>
      </c>
      <c r="K7" s="148"/>
    </row>
    <row r="8" spans="1:11" ht="15">
      <c r="A8" s="291"/>
      <c r="B8" s="356"/>
      <c r="C8" s="311"/>
      <c r="D8" s="318"/>
      <c r="E8" s="311"/>
      <c r="F8" s="311"/>
      <c r="G8" s="311"/>
      <c r="H8" s="311"/>
      <c r="I8" s="311"/>
      <c r="J8" s="319"/>
      <c r="K8" s="320"/>
    </row>
    <row r="9" spans="1:11" ht="15">
      <c r="A9" s="291"/>
      <c r="B9" s="356"/>
      <c r="C9" s="311"/>
      <c r="D9" s="318"/>
      <c r="E9" s="311"/>
      <c r="F9" s="311"/>
      <c r="G9" s="311"/>
      <c r="H9" s="311"/>
      <c r="I9" s="311"/>
      <c r="J9" s="319"/>
      <c r="K9" s="320"/>
    </row>
    <row r="10" spans="1:11" ht="15">
      <c r="A10" s="291"/>
      <c r="B10" s="356"/>
      <c r="C10" s="311"/>
      <c r="D10" s="318"/>
      <c r="E10" s="311"/>
      <c r="F10" s="311"/>
      <c r="G10" s="311"/>
      <c r="H10" s="311"/>
      <c r="I10" s="311"/>
      <c r="J10" s="319"/>
      <c r="K10" s="320"/>
    </row>
    <row r="11" spans="1:11" ht="15">
      <c r="A11" s="291"/>
      <c r="B11" s="356"/>
      <c r="C11" s="311"/>
      <c r="D11" s="318"/>
      <c r="E11" s="311"/>
      <c r="F11" s="311"/>
      <c r="G11" s="311"/>
      <c r="H11" s="311"/>
      <c r="I11" s="311"/>
      <c r="J11" s="319"/>
      <c r="K11" s="320"/>
    </row>
    <row r="12" spans="1:11" ht="15">
      <c r="A12" s="291"/>
      <c r="B12" s="356"/>
      <c r="C12" s="311"/>
      <c r="D12" s="318"/>
      <c r="E12" s="311"/>
      <c r="F12" s="311"/>
      <c r="G12" s="311"/>
      <c r="H12" s="311"/>
      <c r="I12" s="311"/>
      <c r="J12" s="319"/>
      <c r="K12" s="320"/>
    </row>
    <row r="13" spans="1:11" ht="15">
      <c r="A13" s="312"/>
      <c r="B13" s="356"/>
      <c r="C13" s="311"/>
      <c r="D13" s="311"/>
      <c r="E13" s="311"/>
      <c r="F13" s="311"/>
      <c r="G13" s="311"/>
      <c r="H13" s="311"/>
      <c r="I13" s="311"/>
      <c r="J13" s="319"/>
      <c r="K13" s="321"/>
    </row>
    <row r="14" spans="1:11" ht="15">
      <c r="A14" s="312"/>
      <c r="B14" s="356"/>
      <c r="C14" s="311"/>
      <c r="D14" s="311"/>
      <c r="E14" s="311"/>
      <c r="F14" s="311"/>
      <c r="G14" s="311"/>
      <c r="H14" s="311"/>
      <c r="I14" s="311"/>
      <c r="J14" s="322"/>
      <c r="K14" s="321"/>
    </row>
    <row r="15" spans="1:11" ht="15">
      <c r="A15" s="312"/>
      <c r="B15" s="356"/>
      <c r="C15" s="311"/>
      <c r="D15" s="311"/>
      <c r="E15" s="311"/>
      <c r="F15" s="311"/>
      <c r="G15" s="311"/>
      <c r="H15" s="311"/>
      <c r="I15" s="311"/>
      <c r="J15" s="323"/>
      <c r="K15" s="321"/>
    </row>
    <row r="16" spans="1:11" ht="15">
      <c r="A16" s="312" t="s">
        <v>108</v>
      </c>
      <c r="B16" s="356" t="s">
        <v>109</v>
      </c>
      <c r="C16" s="311"/>
      <c r="D16" s="311"/>
      <c r="E16" s="311"/>
      <c r="F16" s="311"/>
      <c r="G16" s="311"/>
      <c r="H16" s="311"/>
      <c r="I16" s="311"/>
      <c r="J16" s="324" t="s">
        <v>110</v>
      </c>
      <c r="K16" s="325"/>
    </row>
    <row r="17" spans="1:11" ht="12.75">
      <c r="A17" s="312"/>
      <c r="B17" s="357"/>
      <c r="C17" s="311"/>
      <c r="D17" s="311"/>
      <c r="E17" s="311"/>
      <c r="F17" s="311"/>
      <c r="G17" s="311"/>
      <c r="H17" s="311"/>
      <c r="I17" s="311"/>
      <c r="J17" s="326"/>
      <c r="K17" s="321"/>
    </row>
    <row r="18" spans="1:11" ht="15.75">
      <c r="A18" s="292" t="s">
        <v>54</v>
      </c>
      <c r="B18" s="358">
        <v>1</v>
      </c>
      <c r="C18" s="277"/>
      <c r="D18" s="280">
        <f>SUM(D7:D17)-D10</f>
        <v>44</v>
      </c>
      <c r="E18" s="280">
        <f>SUM(E7:E17)-E10</f>
        <v>33</v>
      </c>
      <c r="F18" s="280">
        <f>SUM(F7:F17)-F10</f>
        <v>0</v>
      </c>
      <c r="G18" s="280">
        <f>SUM(G7:G17)-G10</f>
        <v>0</v>
      </c>
      <c r="H18" s="280">
        <f>SUM(H7:H17)-H10-H8</f>
        <v>44</v>
      </c>
      <c r="I18" s="280">
        <f>SUM(I7:I17)-I10-I8</f>
        <v>33</v>
      </c>
      <c r="J18" s="283" t="s">
        <v>78</v>
      </c>
      <c r="K18" s="284"/>
    </row>
    <row r="19" spans="1:11" ht="15.75">
      <c r="A19" s="292"/>
      <c r="B19" s="359"/>
      <c r="C19" s="277"/>
      <c r="D19" s="278" t="s">
        <v>73</v>
      </c>
      <c r="E19" s="277"/>
      <c r="F19" s="277"/>
      <c r="G19" s="279">
        <v>0.79</v>
      </c>
      <c r="H19" s="280"/>
      <c r="I19" s="327">
        <f>I18*G19</f>
        <v>26.07</v>
      </c>
      <c r="J19" s="328" t="s">
        <v>104</v>
      </c>
      <c r="K19" s="329"/>
    </row>
    <row r="20" spans="1:11" ht="15.75">
      <c r="A20" s="292"/>
      <c r="B20" s="359"/>
      <c r="C20" s="277"/>
      <c r="D20" s="278"/>
      <c r="E20" s="277"/>
      <c r="F20" s="277"/>
      <c r="G20" s="279"/>
      <c r="H20" s="280"/>
      <c r="I20" s="280"/>
      <c r="J20" s="328"/>
      <c r="K20" s="329"/>
    </row>
    <row r="21" spans="1:11" ht="15">
      <c r="A21" s="291" t="s">
        <v>77</v>
      </c>
      <c r="B21" s="356" t="s">
        <v>80</v>
      </c>
      <c r="C21" s="311">
        <v>1</v>
      </c>
      <c r="D21" s="311"/>
      <c r="E21" s="311"/>
      <c r="F21" s="311">
        <v>18</v>
      </c>
      <c r="G21" s="311">
        <f>F21*C21</f>
        <v>18</v>
      </c>
      <c r="H21" s="311">
        <f>F21+D21</f>
        <v>18</v>
      </c>
      <c r="I21" s="311">
        <f>E21+G21</f>
        <v>18</v>
      </c>
      <c r="J21" s="319" t="s">
        <v>76</v>
      </c>
      <c r="K21" s="330"/>
    </row>
    <row r="22" spans="1:11" ht="15">
      <c r="A22" s="291"/>
      <c r="B22" s="356"/>
      <c r="C22" s="311"/>
      <c r="D22" s="311"/>
      <c r="E22" s="311"/>
      <c r="F22" s="311"/>
      <c r="G22" s="311"/>
      <c r="H22" s="311"/>
      <c r="I22" s="311"/>
      <c r="J22" s="319"/>
      <c r="K22" s="321"/>
    </row>
    <row r="23" spans="1:11" ht="15">
      <c r="A23" s="291"/>
      <c r="B23" s="356"/>
      <c r="C23" s="311"/>
      <c r="D23" s="278"/>
      <c r="E23" s="278"/>
      <c r="F23" s="311"/>
      <c r="G23" s="311"/>
      <c r="H23" s="311"/>
      <c r="I23" s="311"/>
      <c r="J23" s="319"/>
      <c r="K23" s="330"/>
    </row>
    <row r="24" spans="1:11" ht="15">
      <c r="A24" s="291"/>
      <c r="B24" s="356"/>
      <c r="C24" s="311"/>
      <c r="D24" s="311"/>
      <c r="E24" s="311"/>
      <c r="F24" s="311"/>
      <c r="G24" s="311"/>
      <c r="H24" s="311"/>
      <c r="I24" s="311"/>
      <c r="J24" s="319"/>
      <c r="K24" s="321"/>
    </row>
    <row r="25" spans="1:11" ht="15">
      <c r="A25" s="291"/>
      <c r="B25" s="356"/>
      <c r="C25" s="311"/>
      <c r="D25" s="311"/>
      <c r="E25" s="311"/>
      <c r="F25" s="311"/>
      <c r="G25" s="311"/>
      <c r="H25" s="311"/>
      <c r="I25" s="311"/>
      <c r="J25" s="319"/>
      <c r="K25" s="321"/>
    </row>
    <row r="26" spans="1:11" ht="15">
      <c r="A26" s="291"/>
      <c r="B26" s="356"/>
      <c r="C26" s="311"/>
      <c r="D26" s="311"/>
      <c r="E26" s="311"/>
      <c r="F26" s="311"/>
      <c r="G26" s="311"/>
      <c r="H26" s="311"/>
      <c r="I26" s="311"/>
      <c r="J26" s="319"/>
      <c r="K26" s="321"/>
    </row>
    <row r="27" spans="1:11" ht="15">
      <c r="A27" s="312"/>
      <c r="B27" s="356"/>
      <c r="C27" s="311"/>
      <c r="D27" s="311"/>
      <c r="E27" s="311"/>
      <c r="F27" s="311"/>
      <c r="G27" s="311"/>
      <c r="H27" s="311"/>
      <c r="I27" s="311"/>
      <c r="J27" s="322"/>
      <c r="K27" s="330"/>
    </row>
    <row r="28" spans="1:11" ht="15.75">
      <c r="A28" s="292"/>
      <c r="B28" s="358"/>
      <c r="C28" s="277"/>
      <c r="D28" s="277"/>
      <c r="E28" s="277"/>
      <c r="F28" s="277"/>
      <c r="G28" s="277"/>
      <c r="H28" s="280"/>
      <c r="I28" s="280"/>
      <c r="J28" s="283"/>
      <c r="K28" s="284"/>
    </row>
    <row r="29" spans="1:11" ht="15.75">
      <c r="A29" s="292"/>
      <c r="B29" s="359"/>
      <c r="C29" s="277"/>
      <c r="D29" s="278" t="s">
        <v>73</v>
      </c>
      <c r="E29" s="277"/>
      <c r="F29" s="277"/>
      <c r="G29" s="279">
        <v>0.818</v>
      </c>
      <c r="H29" s="280"/>
      <c r="I29" s="327">
        <f>I28*G29</f>
        <v>0</v>
      </c>
      <c r="J29" s="328" t="s">
        <v>103</v>
      </c>
      <c r="K29" s="329"/>
    </row>
    <row r="30" spans="1:11" ht="15">
      <c r="A30" s="312"/>
      <c r="B30" s="356"/>
      <c r="C30" s="311"/>
      <c r="D30" s="311"/>
      <c r="E30" s="311"/>
      <c r="F30" s="311"/>
      <c r="G30" s="311"/>
      <c r="H30" s="278"/>
      <c r="I30" s="278"/>
      <c r="J30" s="323"/>
      <c r="K30" s="321"/>
    </row>
    <row r="31" spans="1:11" ht="15.75">
      <c r="A31" s="281"/>
      <c r="B31" s="358"/>
      <c r="C31" s="278"/>
      <c r="D31" s="278"/>
      <c r="E31" s="278"/>
      <c r="F31" s="278"/>
      <c r="G31" s="278"/>
      <c r="H31" s="278"/>
      <c r="I31" s="278"/>
      <c r="J31" s="283"/>
      <c r="K31" s="284"/>
    </row>
    <row r="32" spans="1:11" ht="12.75">
      <c r="A32" s="312"/>
      <c r="B32" s="357"/>
      <c r="C32" s="331"/>
      <c r="D32" s="331"/>
      <c r="E32" s="331"/>
      <c r="F32" s="331"/>
      <c r="G32" s="332"/>
      <c r="H32" s="311"/>
      <c r="I32" s="311"/>
      <c r="J32" s="333"/>
      <c r="K32" s="334"/>
    </row>
    <row r="33" spans="1:11" ht="14.25">
      <c r="A33" s="335" t="s">
        <v>57</v>
      </c>
      <c r="B33" s="360"/>
      <c r="C33" s="336"/>
      <c r="D33" s="336"/>
      <c r="E33" s="337"/>
      <c r="F33" s="338"/>
      <c r="G33" s="338"/>
      <c r="H33" s="338">
        <f>H18+H30</f>
        <v>44</v>
      </c>
      <c r="I33" s="338">
        <v>22</v>
      </c>
      <c r="J33" s="333" t="s">
        <v>52</v>
      </c>
      <c r="K33" s="339">
        <f>I37/H33</f>
        <v>0.59613</v>
      </c>
    </row>
    <row r="34" spans="1:11" ht="12.75">
      <c r="A34" s="335" t="s">
        <v>4</v>
      </c>
      <c r="B34" s="360"/>
      <c r="C34" s="336"/>
      <c r="D34" s="336"/>
      <c r="E34" s="336"/>
      <c r="F34" s="340"/>
      <c r="G34" s="341"/>
      <c r="H34" s="342"/>
      <c r="I34" s="343">
        <v>24</v>
      </c>
      <c r="J34" s="344"/>
      <c r="K34" s="345"/>
    </row>
    <row r="35" spans="1:11" ht="12.75">
      <c r="A35" s="335" t="s">
        <v>5</v>
      </c>
      <c r="B35" s="360"/>
      <c r="C35" s="336"/>
      <c r="D35" s="336"/>
      <c r="E35" s="336"/>
      <c r="F35" s="346"/>
      <c r="G35" s="341"/>
      <c r="H35" s="342"/>
      <c r="I35" s="343">
        <f>I33+(I33*I34/100)</f>
        <v>27.28</v>
      </c>
      <c r="J35" s="344"/>
      <c r="K35" s="345"/>
    </row>
    <row r="36" spans="1:11" ht="14.25" customHeight="1">
      <c r="A36" s="335" t="s">
        <v>6</v>
      </c>
      <c r="B36" s="360"/>
      <c r="C36" s="336"/>
      <c r="D36" s="336"/>
      <c r="E36" s="336"/>
      <c r="F36" s="346"/>
      <c r="G36" s="341"/>
      <c r="H36" s="342"/>
      <c r="I36" s="343">
        <v>96.15</v>
      </c>
      <c r="J36" s="344"/>
      <c r="K36" s="345"/>
    </row>
    <row r="37" spans="1:11" ht="14.25">
      <c r="A37" s="335" t="s">
        <v>7</v>
      </c>
      <c r="B37" s="360"/>
      <c r="C37" s="336"/>
      <c r="D37" s="347" t="s">
        <v>8</v>
      </c>
      <c r="E37" s="336"/>
      <c r="F37" s="346"/>
      <c r="G37" s="341"/>
      <c r="H37" s="342"/>
      <c r="I37" s="348">
        <f>(I35/100*I36)</f>
        <v>26.22972</v>
      </c>
      <c r="J37" s="344"/>
      <c r="K37" s="345"/>
    </row>
    <row r="38" spans="1:11" ht="12.75">
      <c r="A38" s="349" t="s">
        <v>9</v>
      </c>
      <c r="B38" s="361"/>
      <c r="C38" s="336"/>
      <c r="D38" s="336" t="s">
        <v>10</v>
      </c>
      <c r="E38" s="347" t="s">
        <v>11</v>
      </c>
      <c r="F38" s="346"/>
      <c r="G38" s="350"/>
      <c r="H38" s="342"/>
      <c r="I38" s="280">
        <v>0.8</v>
      </c>
      <c r="J38" s="344"/>
      <c r="K38" s="345"/>
    </row>
    <row r="39" spans="1:11" ht="12.75">
      <c r="A39" s="351" t="s">
        <v>12</v>
      </c>
      <c r="B39" s="360"/>
      <c r="C39" s="336"/>
      <c r="D39" s="336"/>
      <c r="E39" s="336"/>
      <c r="F39" s="346"/>
      <c r="G39" s="338"/>
      <c r="H39" s="342"/>
      <c r="I39" s="343">
        <f>I37/I38</f>
        <v>32.78715</v>
      </c>
      <c r="J39" s="344"/>
      <c r="K39" s="345"/>
    </row>
    <row r="40" spans="1:11" ht="12.75">
      <c r="A40" s="335" t="s">
        <v>13</v>
      </c>
      <c r="B40" s="360"/>
      <c r="C40" s="336"/>
      <c r="D40" s="336"/>
      <c r="E40" s="336"/>
      <c r="F40" s="340"/>
      <c r="G40" s="352"/>
      <c r="H40" s="342"/>
      <c r="I40" s="343">
        <f>I39/(1.732*0.38)</f>
        <v>49.81638203476358</v>
      </c>
      <c r="J40" s="344"/>
      <c r="K40" s="345"/>
    </row>
    <row r="41" spans="1:11" ht="12.75">
      <c r="A41" s="3" t="s">
        <v>14</v>
      </c>
      <c r="B41" s="362"/>
      <c r="C41" s="2"/>
      <c r="D41" s="2"/>
      <c r="E41" s="2"/>
      <c r="F41" s="65"/>
      <c r="G41" s="64"/>
      <c r="H41" s="77"/>
      <c r="I41" s="135" t="s">
        <v>67</v>
      </c>
      <c r="J41" s="247"/>
      <c r="K41" s="248"/>
    </row>
    <row r="42" spans="1:11" ht="15" thickBot="1">
      <c r="A42" s="7" t="s">
        <v>15</v>
      </c>
      <c r="B42" s="363"/>
      <c r="C42" s="8"/>
      <c r="D42" s="8" t="s">
        <v>55</v>
      </c>
      <c r="E42" s="8"/>
      <c r="F42" s="8"/>
      <c r="G42" s="259" t="s">
        <v>56</v>
      </c>
      <c r="H42" s="259"/>
      <c r="I42" s="260"/>
      <c r="J42" s="245" t="s">
        <v>68</v>
      </c>
      <c r="K42" s="246"/>
    </row>
  </sheetData>
  <sheetProtection/>
  <mergeCells count="25">
    <mergeCell ref="D5:D6"/>
    <mergeCell ref="A3:K3"/>
    <mergeCell ref="B4:B6"/>
    <mergeCell ref="C4:C6"/>
    <mergeCell ref="G42:I42"/>
    <mergeCell ref="A4:A6"/>
    <mergeCell ref="F5:F6"/>
    <mergeCell ref="G5:G6"/>
    <mergeCell ref="H5:H6"/>
    <mergeCell ref="J34:K34"/>
    <mergeCell ref="J35:K35"/>
    <mergeCell ref="J36:K36"/>
    <mergeCell ref="E5:E6"/>
    <mergeCell ref="I5:I6"/>
    <mergeCell ref="J31:K31"/>
    <mergeCell ref="J4:K6"/>
    <mergeCell ref="J18:K18"/>
    <mergeCell ref="J16:K16"/>
    <mergeCell ref="J28:K28"/>
    <mergeCell ref="J42:K42"/>
    <mergeCell ref="J38:K38"/>
    <mergeCell ref="J39:K39"/>
    <mergeCell ref="J40:K40"/>
    <mergeCell ref="J41:K41"/>
    <mergeCell ref="J37:K37"/>
  </mergeCells>
  <printOptions/>
  <pageMargins left="0.2" right="0.16" top="0.71" bottom="0.28" header="0.27" footer="0.1968503937007874"/>
  <pageSetup horizontalDpi="300" verticalDpi="300" orientation="portrait" paperSize="9" scale="90" r:id="rId3"/>
  <headerFooter alignWithMargins="0">
    <oddHeader>&amp;LF/Dosya/2004/UP04-10010/Altdos/Hesaplar.xls</oddHeader>
  </headerFooter>
  <ignoredErrors>
    <ignoredError sqref="B16" twoDigitTextYea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3"/>
  <sheetViews>
    <sheetView showGridLines="0" zoomScaleSheetLayoutView="75" zoomScalePageLayoutView="0" workbookViewId="0" topLeftCell="A22">
      <selection activeCell="F36" sqref="F36"/>
    </sheetView>
  </sheetViews>
  <sheetFormatPr defaultColWidth="9.00390625" defaultRowHeight="12.75"/>
  <cols>
    <col min="1" max="1" width="11.00390625" style="1" customWidth="1"/>
    <col min="2" max="2" width="8.125" style="1" customWidth="1"/>
    <col min="3" max="3" width="5.875" style="1" customWidth="1"/>
    <col min="4" max="4" width="7.875" style="1" customWidth="1"/>
    <col min="5" max="5" width="8.375" style="1" customWidth="1"/>
    <col min="6" max="6" width="8.25390625" style="1" customWidth="1"/>
    <col min="7" max="8" width="10.375" style="1" customWidth="1"/>
    <col min="9" max="9" width="10.25390625" style="1" customWidth="1"/>
    <col min="10" max="10" width="13.125" style="1" customWidth="1"/>
    <col min="11" max="11" width="20.875" style="1" customWidth="1"/>
    <col min="12" max="12" width="8.125" style="1" customWidth="1"/>
    <col min="13" max="13" width="7.00390625" style="1" customWidth="1"/>
    <col min="14" max="14" width="8.00390625" style="1" customWidth="1"/>
    <col min="15" max="17" width="8.125" style="1" customWidth="1"/>
    <col min="18" max="19" width="9.25390625" style="1" customWidth="1"/>
    <col min="20" max="20" width="11.00390625" style="1" customWidth="1"/>
    <col min="21" max="21" width="12.125" style="1" customWidth="1"/>
    <col min="22" max="22" width="10.375" style="1" customWidth="1"/>
    <col min="23" max="23" width="8.125" style="1" customWidth="1"/>
    <col min="24" max="24" width="7.00390625" style="1" customWidth="1"/>
    <col min="25" max="25" width="8.00390625" style="1" customWidth="1"/>
    <col min="26" max="28" width="8.125" style="1" customWidth="1"/>
    <col min="29" max="30" width="9.25390625" style="1" customWidth="1"/>
    <col min="31" max="31" width="11.375" style="1" customWidth="1"/>
    <col min="32" max="32" width="11.875" style="1" customWidth="1"/>
    <col min="33" max="16384" width="9.125" style="1" customWidth="1"/>
  </cols>
  <sheetData>
    <row r="3" spans="1:11" ht="18.75">
      <c r="A3" s="289" t="s">
        <v>114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12.75" customHeight="1">
      <c r="A4" s="261" t="s">
        <v>1</v>
      </c>
      <c r="B4" s="255" t="s">
        <v>46</v>
      </c>
      <c r="C4" s="257" t="s">
        <v>47</v>
      </c>
      <c r="D4" s="285" t="s">
        <v>51</v>
      </c>
      <c r="E4" s="286"/>
      <c r="F4" s="287" t="s">
        <v>50</v>
      </c>
      <c r="G4" s="286"/>
      <c r="H4" s="285" t="s">
        <v>60</v>
      </c>
      <c r="I4" s="288"/>
      <c r="J4" s="251" t="s">
        <v>3</v>
      </c>
      <c r="K4" s="252"/>
    </row>
    <row r="5" spans="1:11" ht="12.75" customHeight="1">
      <c r="A5" s="261"/>
      <c r="B5" s="255"/>
      <c r="C5" s="257"/>
      <c r="D5" s="249" t="s">
        <v>48</v>
      </c>
      <c r="E5" s="249" t="s">
        <v>49</v>
      </c>
      <c r="F5" s="249" t="s">
        <v>48</v>
      </c>
      <c r="G5" s="249" t="s">
        <v>49</v>
      </c>
      <c r="H5" s="249" t="s">
        <v>48</v>
      </c>
      <c r="I5" s="249" t="s">
        <v>49</v>
      </c>
      <c r="J5" s="251"/>
      <c r="K5" s="252"/>
    </row>
    <row r="6" spans="1:11" ht="13.5" thickBot="1">
      <c r="A6" s="262"/>
      <c r="B6" s="256"/>
      <c r="C6" s="258"/>
      <c r="D6" s="250"/>
      <c r="E6" s="250"/>
      <c r="F6" s="250"/>
      <c r="G6" s="250"/>
      <c r="H6" s="250"/>
      <c r="I6" s="250"/>
      <c r="J6" s="253"/>
      <c r="K6" s="254"/>
    </row>
    <row r="7" spans="1:11" ht="15.75" thickTop="1">
      <c r="A7" s="291" t="s">
        <v>84</v>
      </c>
      <c r="B7" s="167" t="s">
        <v>94</v>
      </c>
      <c r="C7" s="61">
        <v>0.8</v>
      </c>
      <c r="D7" s="146">
        <v>7.5</v>
      </c>
      <c r="E7" s="61">
        <f>D7*C7</f>
        <v>6</v>
      </c>
      <c r="F7" s="61"/>
      <c r="G7" s="61"/>
      <c r="H7" s="61">
        <f>F7+D7</f>
        <v>7.5</v>
      </c>
      <c r="I7" s="61">
        <f>E7+G7</f>
        <v>6</v>
      </c>
      <c r="J7" s="147" t="s">
        <v>85</v>
      </c>
      <c r="K7" s="148"/>
    </row>
    <row r="8" spans="1:11" ht="15.75">
      <c r="A8" s="292" t="s">
        <v>92</v>
      </c>
      <c r="B8" s="317">
        <v>4</v>
      </c>
      <c r="C8" s="61">
        <v>0.8</v>
      </c>
      <c r="D8" s="143"/>
      <c r="E8" s="143"/>
      <c r="F8" s="143"/>
      <c r="G8" s="143"/>
      <c r="H8" s="293">
        <f>SUM(H7)</f>
        <v>7.5</v>
      </c>
      <c r="I8" s="293">
        <f>SUM(I7)</f>
        <v>6</v>
      </c>
      <c r="J8" s="294" t="s">
        <v>106</v>
      </c>
      <c r="K8" s="295"/>
    </row>
    <row r="9" spans="1:11" ht="15">
      <c r="A9" s="145"/>
      <c r="B9" s="141"/>
      <c r="C9" s="61"/>
      <c r="D9" s="146"/>
      <c r="E9" s="61"/>
      <c r="F9" s="61"/>
      <c r="G9" s="61"/>
      <c r="H9" s="296"/>
      <c r="I9" s="296"/>
      <c r="J9" s="297"/>
      <c r="K9" s="298"/>
    </row>
    <row r="10" spans="1:11" ht="15">
      <c r="A10" s="145"/>
      <c r="B10" s="141"/>
      <c r="C10" s="61"/>
      <c r="D10" s="146"/>
      <c r="E10" s="61"/>
      <c r="F10" s="61"/>
      <c r="G10" s="61"/>
      <c r="H10" s="296"/>
      <c r="I10" s="296"/>
      <c r="J10" s="297"/>
      <c r="K10" s="298"/>
    </row>
    <row r="11" spans="1:11" ht="15">
      <c r="A11" s="145"/>
      <c r="B11" s="141"/>
      <c r="C11" s="61"/>
      <c r="D11" s="146"/>
      <c r="E11" s="61"/>
      <c r="F11" s="61"/>
      <c r="G11" s="61"/>
      <c r="H11" s="296"/>
      <c r="I11" s="296"/>
      <c r="J11" s="297"/>
      <c r="K11" s="298"/>
    </row>
    <row r="12" spans="1:11" ht="15">
      <c r="A12" s="145"/>
      <c r="B12" s="141"/>
      <c r="C12" s="61"/>
      <c r="D12" s="146"/>
      <c r="E12" s="61"/>
      <c r="F12" s="61"/>
      <c r="G12" s="61"/>
      <c r="H12" s="296"/>
      <c r="I12" s="296"/>
      <c r="J12" s="297"/>
      <c r="K12" s="298"/>
    </row>
    <row r="13" spans="1:11" ht="15">
      <c r="A13" s="291"/>
      <c r="B13" s="310"/>
      <c r="C13" s="311"/>
      <c r="D13" s="311"/>
      <c r="E13" s="311"/>
      <c r="F13" s="61"/>
      <c r="G13" s="61"/>
      <c r="H13" s="296"/>
      <c r="I13" s="296"/>
      <c r="J13" s="297"/>
      <c r="K13" s="298"/>
    </row>
    <row r="14" spans="1:11" ht="15">
      <c r="A14" s="291"/>
      <c r="B14" s="310"/>
      <c r="C14" s="311"/>
      <c r="D14" s="311"/>
      <c r="E14" s="311"/>
      <c r="F14" s="61"/>
      <c r="G14" s="61"/>
      <c r="H14" s="296"/>
      <c r="I14" s="296"/>
      <c r="J14" s="297"/>
      <c r="K14" s="297"/>
    </row>
    <row r="15" spans="1:11" ht="15.75">
      <c r="A15" s="292" t="s">
        <v>83</v>
      </c>
      <c r="B15" s="282">
        <v>3</v>
      </c>
      <c r="C15" s="311">
        <v>0.8333</v>
      </c>
      <c r="D15" s="277"/>
      <c r="E15" s="277"/>
      <c r="F15" s="143"/>
      <c r="G15" s="143"/>
      <c r="H15" s="293">
        <f>SUM(H9:H14)</f>
        <v>0</v>
      </c>
      <c r="I15" s="299">
        <f>SUM(I9:I14)</f>
        <v>0</v>
      </c>
      <c r="J15" s="294" t="s">
        <v>99</v>
      </c>
      <c r="K15" s="295"/>
    </row>
    <row r="16" spans="1:11" ht="15">
      <c r="A16" s="291"/>
      <c r="B16" s="310"/>
      <c r="C16" s="311"/>
      <c r="D16" s="311"/>
      <c r="E16" s="311"/>
      <c r="F16" s="61"/>
      <c r="G16" s="61"/>
      <c r="H16" s="296"/>
      <c r="I16" s="296"/>
      <c r="J16" s="297" t="s">
        <v>86</v>
      </c>
      <c r="K16" s="297"/>
    </row>
    <row r="17" spans="1:11" ht="15">
      <c r="A17" s="291"/>
      <c r="B17" s="310"/>
      <c r="C17" s="311"/>
      <c r="D17" s="311"/>
      <c r="E17" s="311"/>
      <c r="F17" s="61"/>
      <c r="G17" s="61"/>
      <c r="H17" s="296"/>
      <c r="I17" s="296"/>
      <c r="J17" s="297" t="s">
        <v>87</v>
      </c>
      <c r="K17" s="297"/>
    </row>
    <row r="18" spans="1:11" ht="15">
      <c r="A18" s="291"/>
      <c r="B18" s="310"/>
      <c r="C18" s="311"/>
      <c r="D18" s="311"/>
      <c r="E18" s="311"/>
      <c r="F18" s="61"/>
      <c r="G18" s="61"/>
      <c r="H18" s="296"/>
      <c r="I18" s="296"/>
      <c r="J18" s="297" t="s">
        <v>88</v>
      </c>
      <c r="K18" s="300"/>
    </row>
    <row r="19" spans="1:11" ht="15.75">
      <c r="A19" s="292" t="s">
        <v>82</v>
      </c>
      <c r="B19" s="282">
        <v>2</v>
      </c>
      <c r="C19" s="311">
        <v>0.8333</v>
      </c>
      <c r="D19" s="277"/>
      <c r="E19" s="277"/>
      <c r="F19" s="143"/>
      <c r="G19" s="143"/>
      <c r="H19" s="293">
        <f>SUM(H16:H18)</f>
        <v>0</v>
      </c>
      <c r="I19" s="293">
        <f>SUM(I16:I18)</f>
        <v>0</v>
      </c>
      <c r="J19" s="294" t="s">
        <v>100</v>
      </c>
      <c r="K19" s="295"/>
    </row>
    <row r="20" spans="1:11" ht="15">
      <c r="A20" s="291"/>
      <c r="B20" s="310"/>
      <c r="C20" s="311"/>
      <c r="D20" s="311"/>
      <c r="E20" s="311"/>
      <c r="F20" s="61"/>
      <c r="G20" s="61"/>
      <c r="H20" s="296"/>
      <c r="I20" s="296"/>
      <c r="J20" s="297" t="s">
        <v>89</v>
      </c>
      <c r="K20" s="300"/>
    </row>
    <row r="21" spans="1:11" ht="15">
      <c r="A21" s="291"/>
      <c r="B21" s="310"/>
      <c r="C21" s="311"/>
      <c r="D21" s="311"/>
      <c r="E21" s="311"/>
      <c r="F21" s="61"/>
      <c r="G21" s="61"/>
      <c r="H21" s="296"/>
      <c r="I21" s="296"/>
      <c r="J21" s="297" t="s">
        <v>90</v>
      </c>
      <c r="K21" s="301"/>
    </row>
    <row r="22" spans="1:11" ht="15">
      <c r="A22" s="291"/>
      <c r="B22" s="310"/>
      <c r="C22" s="311"/>
      <c r="D22" s="311"/>
      <c r="E22" s="311"/>
      <c r="F22" s="61"/>
      <c r="G22" s="61"/>
      <c r="H22" s="296"/>
      <c r="I22" s="296"/>
      <c r="J22" s="297" t="s">
        <v>91</v>
      </c>
      <c r="K22" s="300"/>
    </row>
    <row r="23" spans="1:11" ht="15">
      <c r="A23" s="312" t="s">
        <v>66</v>
      </c>
      <c r="B23" s="310"/>
      <c r="C23" s="311"/>
      <c r="D23" s="311"/>
      <c r="E23" s="311"/>
      <c r="F23" s="61"/>
      <c r="G23" s="61"/>
      <c r="H23" s="296"/>
      <c r="I23" s="296"/>
      <c r="J23" s="302"/>
      <c r="K23" s="300"/>
    </row>
    <row r="24" spans="1:11" ht="15">
      <c r="A24" s="312" t="s">
        <v>66</v>
      </c>
      <c r="B24" s="310"/>
      <c r="C24" s="311"/>
      <c r="D24" s="311"/>
      <c r="E24" s="311"/>
      <c r="F24" s="61"/>
      <c r="G24" s="61"/>
      <c r="H24" s="296"/>
      <c r="I24" s="296"/>
      <c r="J24" s="303"/>
      <c r="K24" s="300"/>
    </row>
    <row r="25" spans="1:11" ht="15.75">
      <c r="A25" s="292" t="s">
        <v>81</v>
      </c>
      <c r="B25" s="282">
        <v>1</v>
      </c>
      <c r="C25" s="311">
        <v>0.8333</v>
      </c>
      <c r="D25" s="277"/>
      <c r="E25" s="277"/>
      <c r="F25" s="143"/>
      <c r="G25" s="143"/>
      <c r="H25" s="293">
        <f>SUM(H20:H24)</f>
        <v>0</v>
      </c>
      <c r="I25" s="293">
        <f>SUM(I20:I24)</f>
        <v>0</v>
      </c>
      <c r="J25" s="294" t="s">
        <v>101</v>
      </c>
      <c r="K25" s="295"/>
    </row>
    <row r="26" spans="1:11" ht="15">
      <c r="A26" s="312"/>
      <c r="B26" s="310"/>
      <c r="C26" s="311"/>
      <c r="D26" s="311"/>
      <c r="E26" s="311"/>
      <c r="F26" s="61"/>
      <c r="G26" s="61"/>
      <c r="H26" s="296"/>
      <c r="I26" s="296"/>
      <c r="J26" s="304"/>
      <c r="K26" s="305"/>
    </row>
    <row r="27" spans="1:11" ht="12.75">
      <c r="A27" s="312"/>
      <c r="B27" s="313"/>
      <c r="C27" s="311"/>
      <c r="D27" s="311"/>
      <c r="E27" s="311"/>
      <c r="F27" s="61"/>
      <c r="G27" s="61"/>
      <c r="H27" s="296"/>
      <c r="I27" s="296"/>
      <c r="J27" s="306"/>
      <c r="K27" s="300"/>
    </row>
    <row r="28" spans="1:11" ht="15.75">
      <c r="A28" s="292" t="s">
        <v>81</v>
      </c>
      <c r="B28" s="282">
        <v>1</v>
      </c>
      <c r="C28" s="311">
        <v>0.8333</v>
      </c>
      <c r="D28" s="277"/>
      <c r="E28" s="277"/>
      <c r="F28" s="143"/>
      <c r="G28" s="143"/>
      <c r="H28" s="293">
        <v>55</v>
      </c>
      <c r="I28" s="293">
        <f>H28*C28</f>
        <v>45.831500000000005</v>
      </c>
      <c r="J28" s="294" t="s">
        <v>101</v>
      </c>
      <c r="K28" s="295"/>
    </row>
    <row r="29" spans="1:11" ht="15.75">
      <c r="A29" s="292" t="s">
        <v>82</v>
      </c>
      <c r="B29" s="282">
        <v>2</v>
      </c>
      <c r="C29" s="311">
        <v>0.8333</v>
      </c>
      <c r="D29" s="277"/>
      <c r="E29" s="277"/>
      <c r="F29" s="143"/>
      <c r="G29" s="143"/>
      <c r="H29" s="293">
        <v>55</v>
      </c>
      <c r="I29" s="293">
        <f>H29*C29</f>
        <v>45.831500000000005</v>
      </c>
      <c r="J29" s="294" t="s">
        <v>100</v>
      </c>
      <c r="K29" s="295"/>
    </row>
    <row r="30" spans="1:11" ht="15.75">
      <c r="A30" s="292" t="s">
        <v>83</v>
      </c>
      <c r="B30" s="282">
        <v>3</v>
      </c>
      <c r="C30" s="311">
        <v>0.8333</v>
      </c>
      <c r="D30" s="277"/>
      <c r="E30" s="277"/>
      <c r="F30" s="143"/>
      <c r="G30" s="143"/>
      <c r="H30" s="293">
        <v>55</v>
      </c>
      <c r="I30" s="293">
        <f>H30*C30</f>
        <v>45.831500000000005</v>
      </c>
      <c r="J30" s="294" t="s">
        <v>99</v>
      </c>
      <c r="K30" s="295"/>
    </row>
    <row r="31" spans="1:11" ht="15.75">
      <c r="A31" s="292" t="s">
        <v>92</v>
      </c>
      <c r="B31" s="282">
        <v>4</v>
      </c>
      <c r="C31" s="311">
        <v>0.8</v>
      </c>
      <c r="D31" s="277"/>
      <c r="E31" s="277"/>
      <c r="F31" s="143"/>
      <c r="G31" s="143"/>
      <c r="H31" s="293">
        <v>15</v>
      </c>
      <c r="I31" s="293">
        <f>H31*C31</f>
        <v>12</v>
      </c>
      <c r="J31" s="294" t="s">
        <v>93</v>
      </c>
      <c r="K31" s="295"/>
    </row>
    <row r="32" spans="1:11" ht="18.75">
      <c r="A32" s="314" t="s">
        <v>95</v>
      </c>
      <c r="B32" s="315"/>
      <c r="C32" s="315"/>
      <c r="D32" s="315"/>
      <c r="E32" s="316"/>
      <c r="F32" s="143"/>
      <c r="G32" s="143"/>
      <c r="H32" s="307">
        <f>SUM(H28:H31)</f>
        <v>180</v>
      </c>
      <c r="I32" s="307">
        <v>150</v>
      </c>
      <c r="J32" s="308" t="s">
        <v>96</v>
      </c>
      <c r="K32" s="309"/>
    </row>
    <row r="33" spans="1:11" ht="15.75">
      <c r="A33" s="164"/>
      <c r="B33" s="165"/>
      <c r="C33" s="166"/>
      <c r="D33" s="166"/>
      <c r="E33" s="143"/>
      <c r="F33" s="143"/>
      <c r="G33" s="143"/>
      <c r="H33" s="142"/>
      <c r="I33" s="142"/>
      <c r="J33" s="161"/>
      <c r="K33" s="162"/>
    </row>
    <row r="34" spans="1:11" ht="14.25">
      <c r="A34" s="3" t="s">
        <v>57</v>
      </c>
      <c r="B34" s="2"/>
      <c r="C34" s="2"/>
      <c r="D34" s="2"/>
      <c r="E34" s="63"/>
      <c r="F34" s="76"/>
      <c r="G34" s="76"/>
      <c r="H34" s="76">
        <f>H32</f>
        <v>180</v>
      </c>
      <c r="I34" s="76">
        <f>I32</f>
        <v>150</v>
      </c>
      <c r="J34" s="89" t="s">
        <v>52</v>
      </c>
      <c r="K34" s="90">
        <f>I38/H34</f>
        <v>0.7916666666666666</v>
      </c>
    </row>
    <row r="35" spans="1:11" ht="12.75">
      <c r="A35" s="3" t="s">
        <v>4</v>
      </c>
      <c r="B35" s="2"/>
      <c r="C35" s="2"/>
      <c r="D35" s="2"/>
      <c r="E35" s="2"/>
      <c r="F35" s="64"/>
      <c r="G35" s="57"/>
      <c r="H35" s="77"/>
      <c r="I35" s="135">
        <v>0</v>
      </c>
      <c r="J35" s="247"/>
      <c r="K35" s="248"/>
    </row>
    <row r="36" spans="1:11" ht="12.75">
      <c r="A36" s="3" t="s">
        <v>5</v>
      </c>
      <c r="B36" s="2"/>
      <c r="C36" s="2"/>
      <c r="D36" s="2"/>
      <c r="E36" s="2"/>
      <c r="F36" s="65"/>
      <c r="G36" s="57"/>
      <c r="H36" s="77"/>
      <c r="I36" s="135">
        <f>I34+(I34*I35/100)</f>
        <v>150</v>
      </c>
      <c r="J36" s="247"/>
      <c r="K36" s="248"/>
    </row>
    <row r="37" spans="1:11" ht="14.25" customHeight="1">
      <c r="A37" s="3" t="s">
        <v>6</v>
      </c>
      <c r="B37" s="2"/>
      <c r="C37" s="2"/>
      <c r="D37" s="2"/>
      <c r="E37" s="2"/>
      <c r="F37" s="65"/>
      <c r="G37" s="57"/>
      <c r="H37" s="77"/>
      <c r="I37" s="135">
        <v>95</v>
      </c>
      <c r="J37" s="247"/>
      <c r="K37" s="248"/>
    </row>
    <row r="38" spans="1:11" ht="14.25">
      <c r="A38" s="3" t="s">
        <v>7</v>
      </c>
      <c r="B38" s="2"/>
      <c r="C38" s="2"/>
      <c r="D38" s="4" t="s">
        <v>8</v>
      </c>
      <c r="E38" s="2"/>
      <c r="F38" s="65"/>
      <c r="G38" s="57"/>
      <c r="H38" s="77"/>
      <c r="I38" s="136">
        <f>(I36/100*I37)</f>
        <v>142.5</v>
      </c>
      <c r="J38" s="247"/>
      <c r="K38" s="248"/>
    </row>
    <row r="39" spans="1:11" ht="12.75">
      <c r="A39" s="5" t="s">
        <v>9</v>
      </c>
      <c r="B39" s="6"/>
      <c r="C39" s="2"/>
      <c r="D39" s="2" t="s">
        <v>10</v>
      </c>
      <c r="E39" s="4" t="s">
        <v>11</v>
      </c>
      <c r="F39" s="65"/>
      <c r="G39" s="59"/>
      <c r="H39" s="77"/>
      <c r="I39" s="78">
        <v>0.8</v>
      </c>
      <c r="J39" s="247"/>
      <c r="K39" s="248"/>
    </row>
    <row r="40" spans="1:11" ht="12.75">
      <c r="A40" s="351" t="s">
        <v>12</v>
      </c>
      <c r="B40" s="336"/>
      <c r="C40" s="336"/>
      <c r="D40" s="2"/>
      <c r="E40" s="2"/>
      <c r="F40" s="65"/>
      <c r="G40" s="58"/>
      <c r="H40" s="77"/>
      <c r="I40" s="135">
        <f>I38/I39</f>
        <v>178.125</v>
      </c>
      <c r="J40" s="247"/>
      <c r="K40" s="248"/>
    </row>
    <row r="41" spans="1:11" ht="12.75">
      <c r="A41" s="335" t="s">
        <v>13</v>
      </c>
      <c r="B41" s="336"/>
      <c r="C41" s="336"/>
      <c r="D41" s="2"/>
      <c r="E41" s="2"/>
      <c r="F41" s="64"/>
      <c r="G41" s="66"/>
      <c r="H41" s="77"/>
      <c r="I41" s="135">
        <f>I40/(1.732*0.38)</f>
        <v>270.64087759815243</v>
      </c>
      <c r="J41" s="247"/>
      <c r="K41" s="248"/>
    </row>
    <row r="42" spans="1:11" ht="12.75">
      <c r="A42" s="3" t="s">
        <v>14</v>
      </c>
      <c r="B42" s="2"/>
      <c r="C42" s="2"/>
      <c r="D42" s="2"/>
      <c r="E42" s="2"/>
      <c r="F42" s="65"/>
      <c r="G42" s="64"/>
      <c r="H42" s="77"/>
      <c r="I42" s="135" t="s">
        <v>98</v>
      </c>
      <c r="J42" s="247"/>
      <c r="K42" s="248"/>
    </row>
    <row r="43" spans="1:11" ht="15" thickBot="1">
      <c r="A43" s="7" t="s">
        <v>15</v>
      </c>
      <c r="B43" s="8"/>
      <c r="C43" s="8"/>
      <c r="D43" s="8" t="s">
        <v>97</v>
      </c>
      <c r="E43" s="8"/>
      <c r="F43" s="8"/>
      <c r="G43" s="259"/>
      <c r="H43" s="259"/>
      <c r="I43" s="260"/>
      <c r="J43" s="245" t="s">
        <v>102</v>
      </c>
      <c r="K43" s="246"/>
    </row>
  </sheetData>
  <sheetProtection/>
  <mergeCells count="31">
    <mergeCell ref="A3:K3"/>
    <mergeCell ref="J38:K38"/>
    <mergeCell ref="J35:K35"/>
    <mergeCell ref="J36:K36"/>
    <mergeCell ref="J37:K37"/>
    <mergeCell ref="J43:K43"/>
    <mergeCell ref="J39:K39"/>
    <mergeCell ref="J40:K40"/>
    <mergeCell ref="J41:K41"/>
    <mergeCell ref="J42:K42"/>
    <mergeCell ref="J4:K6"/>
    <mergeCell ref="J28:K28"/>
    <mergeCell ref="J26:K26"/>
    <mergeCell ref="J8:K8"/>
    <mergeCell ref="J15:K15"/>
    <mergeCell ref="J19:K19"/>
    <mergeCell ref="J25:K25"/>
    <mergeCell ref="F5:F6"/>
    <mergeCell ref="G5:G6"/>
    <mergeCell ref="H5:H6"/>
    <mergeCell ref="D5:D6"/>
    <mergeCell ref="E5:E6"/>
    <mergeCell ref="I5:I6"/>
    <mergeCell ref="A32:E32"/>
    <mergeCell ref="J29:K29"/>
    <mergeCell ref="J30:K30"/>
    <mergeCell ref="J31:K31"/>
    <mergeCell ref="B4:B6"/>
    <mergeCell ref="C4:C6"/>
    <mergeCell ref="G43:I43"/>
    <mergeCell ref="A4:A6"/>
  </mergeCells>
  <printOptions/>
  <pageMargins left="0.2" right="0.16" top="0.71" bottom="0.28" header="0.27" footer="0.1968503937007874"/>
  <pageSetup horizontalDpi="300" verticalDpi="300" orientation="portrait" paperSize="9" scale="90" r:id="rId3"/>
  <headerFooter alignWithMargins="0">
    <oddHeader>&amp;LF/Dosya/2004/UP04-10010/Altdos/Hesaplar.xls</oddHeader>
  </headerFooter>
  <ignoredErrors>
    <ignoredError sqref="H8:I8 H19:I19 H15:I15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8"/>
  <sheetViews>
    <sheetView showGridLines="0" tabSelected="1" zoomScale="90" zoomScaleNormal="90" zoomScaleSheetLayoutView="75" zoomScalePageLayoutView="0" workbookViewId="0" topLeftCell="A1">
      <selection activeCell="A2" sqref="A2:U2"/>
    </sheetView>
  </sheetViews>
  <sheetFormatPr defaultColWidth="9.00390625" defaultRowHeight="12.75"/>
  <cols>
    <col min="1" max="1" width="5.75390625" style="12" customWidth="1"/>
    <col min="2" max="2" width="5.375" style="48" customWidth="1"/>
    <col min="3" max="3" width="10.125" style="48" customWidth="1"/>
    <col min="4" max="5" width="9.375" style="45" customWidth="1"/>
    <col min="6" max="6" width="6.375" style="45" customWidth="1"/>
    <col min="7" max="7" width="5.875" style="45" customWidth="1"/>
    <col min="8" max="8" width="6.75390625" style="48" customWidth="1"/>
    <col min="9" max="9" width="7.125" style="56" customWidth="1"/>
    <col min="10" max="10" width="5.125" style="45" customWidth="1"/>
    <col min="11" max="11" width="12.25390625" style="48" customWidth="1"/>
    <col min="12" max="12" width="2.00390625" style="48" customWidth="1"/>
    <col min="13" max="13" width="8.375" style="48" customWidth="1"/>
    <col min="14" max="14" width="4.375" style="48" customWidth="1"/>
    <col min="15" max="15" width="6.125" style="45" customWidth="1"/>
    <col min="16" max="17" width="7.00390625" style="45" customWidth="1"/>
    <col min="18" max="18" width="4.75390625" style="45" customWidth="1"/>
    <col min="19" max="19" width="6.75390625" style="45" customWidth="1"/>
    <col min="20" max="20" width="8.75390625" style="45" customWidth="1"/>
    <col min="21" max="21" width="15.875" style="45" customWidth="1"/>
    <col min="22" max="23" width="6.75390625" style="45" bestFit="1" customWidth="1"/>
    <col min="24" max="16384" width="9.125" style="45" customWidth="1"/>
  </cols>
  <sheetData>
    <row r="2" spans="1:21" ht="18">
      <c r="A2" s="276" t="s">
        <v>111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3" s="13" customFormat="1" ht="12.75">
      <c r="A3" s="14"/>
      <c r="B3" s="15"/>
      <c r="C3" s="25"/>
      <c r="D3" s="15" t="s">
        <v>16</v>
      </c>
      <c r="E3" s="272" t="s">
        <v>17</v>
      </c>
      <c r="F3" s="15"/>
      <c r="G3" s="18"/>
      <c r="H3" s="273"/>
      <c r="I3" s="53"/>
      <c r="J3" s="25"/>
      <c r="K3" s="15"/>
      <c r="L3" s="20"/>
      <c r="M3" s="20"/>
      <c r="N3" s="20"/>
      <c r="O3" s="274" t="s">
        <v>18</v>
      </c>
      <c r="P3" s="275"/>
      <c r="Q3" s="25" t="s">
        <v>19</v>
      </c>
      <c r="R3" s="23"/>
      <c r="S3" s="25" t="s">
        <v>20</v>
      </c>
      <c r="T3" s="23" t="s">
        <v>21</v>
      </c>
      <c r="U3" s="24"/>
      <c r="V3" s="12"/>
      <c r="W3" s="12"/>
    </row>
    <row r="4" spans="1:23" s="13" customFormat="1" ht="12.75">
      <c r="A4" s="14" t="s">
        <v>22</v>
      </c>
      <c r="B4" s="15" t="s">
        <v>0</v>
      </c>
      <c r="C4" s="16" t="s">
        <v>20</v>
      </c>
      <c r="D4" s="15" t="s">
        <v>23</v>
      </c>
      <c r="E4" s="16" t="s">
        <v>24</v>
      </c>
      <c r="F4" s="17" t="s">
        <v>25</v>
      </c>
      <c r="G4" s="18" t="s">
        <v>20</v>
      </c>
      <c r="H4" s="16" t="s">
        <v>33</v>
      </c>
      <c r="I4" s="53"/>
      <c r="J4" s="19" t="s">
        <v>45</v>
      </c>
      <c r="K4" s="15" t="s">
        <v>26</v>
      </c>
      <c r="L4" s="20" t="s">
        <v>27</v>
      </c>
      <c r="M4" s="20"/>
      <c r="N4" s="20"/>
      <c r="O4" s="21" t="s">
        <v>28</v>
      </c>
      <c r="P4" s="22"/>
      <c r="Q4" s="62" t="s">
        <v>29</v>
      </c>
      <c r="R4" s="23" t="s">
        <v>19</v>
      </c>
      <c r="S4" s="16" t="s">
        <v>29</v>
      </c>
      <c r="T4" s="23" t="s">
        <v>29</v>
      </c>
      <c r="U4" s="24"/>
      <c r="V4" s="12"/>
      <c r="W4" s="12"/>
    </row>
    <row r="5" spans="1:23" s="13" customFormat="1" ht="12.75">
      <c r="A5" s="14" t="s">
        <v>20</v>
      </c>
      <c r="B5" s="15" t="s">
        <v>2</v>
      </c>
      <c r="C5" s="25" t="s">
        <v>2</v>
      </c>
      <c r="D5" s="15" t="s">
        <v>30</v>
      </c>
      <c r="E5" s="16" t="s">
        <v>30</v>
      </c>
      <c r="F5" s="15" t="s">
        <v>31</v>
      </c>
      <c r="G5" s="18" t="s">
        <v>32</v>
      </c>
      <c r="H5" s="16"/>
      <c r="I5" s="54" t="s">
        <v>34</v>
      </c>
      <c r="J5" s="16" t="s">
        <v>31</v>
      </c>
      <c r="K5" s="15" t="s">
        <v>35</v>
      </c>
      <c r="L5" s="20" t="s">
        <v>35</v>
      </c>
      <c r="M5" s="20"/>
      <c r="N5" s="20"/>
      <c r="O5" s="26"/>
      <c r="P5" s="18"/>
      <c r="Q5" s="62" t="s">
        <v>36</v>
      </c>
      <c r="R5" s="23" t="s">
        <v>2</v>
      </c>
      <c r="S5" s="16" t="s">
        <v>36</v>
      </c>
      <c r="T5" s="23" t="s">
        <v>36</v>
      </c>
      <c r="U5" s="27" t="s">
        <v>3</v>
      </c>
      <c r="V5" s="12"/>
      <c r="W5" s="12"/>
    </row>
    <row r="6" spans="1:23" s="13" customFormat="1" ht="13.5" thickBot="1">
      <c r="A6" s="28" t="s">
        <v>2</v>
      </c>
      <c r="B6" s="29"/>
      <c r="C6" s="30"/>
      <c r="D6" s="29" t="s">
        <v>37</v>
      </c>
      <c r="E6" s="30" t="s">
        <v>37</v>
      </c>
      <c r="F6" s="29"/>
      <c r="G6" s="31" t="s">
        <v>38</v>
      </c>
      <c r="H6" s="32" t="s">
        <v>53</v>
      </c>
      <c r="I6" s="55"/>
      <c r="J6" s="30"/>
      <c r="K6" s="29" t="s">
        <v>39</v>
      </c>
      <c r="L6" s="33" t="s">
        <v>39</v>
      </c>
      <c r="M6" s="33"/>
      <c r="N6" s="33"/>
      <c r="O6" s="34" t="s">
        <v>40</v>
      </c>
      <c r="P6" s="35" t="s">
        <v>21</v>
      </c>
      <c r="Q6" s="36" t="s">
        <v>41</v>
      </c>
      <c r="R6" s="37"/>
      <c r="S6" s="36" t="s">
        <v>42</v>
      </c>
      <c r="T6" s="37" t="s">
        <v>43</v>
      </c>
      <c r="U6" s="38"/>
      <c r="V6" s="12"/>
      <c r="W6" s="12"/>
    </row>
    <row r="7" spans="1:23" s="46" customFormat="1" ht="15.75" thickTop="1">
      <c r="A7" s="266" t="s">
        <v>54</v>
      </c>
      <c r="B7" s="139">
        <f>GHESTRAFO!B7</f>
        <v>1</v>
      </c>
      <c r="C7" s="99" t="str">
        <f>GHESTRAFO!A7</f>
        <v>1B2</v>
      </c>
      <c r="D7" s="100" t="s">
        <v>71</v>
      </c>
      <c r="E7" s="101" t="s">
        <v>105</v>
      </c>
      <c r="F7" s="137">
        <f>GHESTRAFO!C7</f>
        <v>0.75</v>
      </c>
      <c r="G7" s="140">
        <f>GHESTRAFO!H7</f>
        <v>44</v>
      </c>
      <c r="H7" s="104">
        <v>30</v>
      </c>
      <c r="I7" s="138">
        <f>H7*G7*F7</f>
        <v>990</v>
      </c>
      <c r="J7" s="110"/>
      <c r="K7" s="96" t="s">
        <v>107</v>
      </c>
      <c r="L7" s="97">
        <v>1</v>
      </c>
      <c r="M7" s="155">
        <v>25</v>
      </c>
      <c r="N7" s="98">
        <v>16</v>
      </c>
      <c r="O7" s="106">
        <f>0.0124*I7/(L7*M7)</f>
        <v>0.49104</v>
      </c>
      <c r="P7" s="102">
        <f>O7</f>
        <v>0.49104</v>
      </c>
      <c r="Q7" s="107">
        <v>0.7</v>
      </c>
      <c r="R7" s="108" t="s">
        <v>44</v>
      </c>
      <c r="S7" s="109">
        <f>P22</f>
        <v>0</v>
      </c>
      <c r="T7" s="106">
        <f>Q7+P7+$S$7</f>
        <v>1.1910399999999999</v>
      </c>
      <c r="U7" s="168" t="s">
        <v>65</v>
      </c>
      <c r="V7" s="67"/>
      <c r="W7" s="67"/>
    </row>
    <row r="8" spans="1:23" s="46" customFormat="1" ht="12.75" customHeight="1">
      <c r="A8" s="267"/>
      <c r="B8" s="139"/>
      <c r="C8" s="99"/>
      <c r="D8" s="100"/>
      <c r="E8" s="101"/>
      <c r="F8" s="137"/>
      <c r="G8" s="140"/>
      <c r="H8" s="104"/>
      <c r="I8" s="138"/>
      <c r="J8" s="110"/>
      <c r="K8" s="100"/>
      <c r="L8" s="97"/>
      <c r="M8" s="149"/>
      <c r="N8" s="98"/>
      <c r="O8" s="106"/>
      <c r="P8" s="112"/>
      <c r="Q8" s="107"/>
      <c r="R8" s="108"/>
      <c r="S8" s="151"/>
      <c r="T8" s="106"/>
      <c r="U8" s="168"/>
      <c r="V8" s="67"/>
      <c r="W8" s="67"/>
    </row>
    <row r="9" spans="1:23" s="46" customFormat="1" ht="12.75" customHeight="1">
      <c r="A9" s="267"/>
      <c r="B9" s="139"/>
      <c r="C9" s="99"/>
      <c r="D9" s="100"/>
      <c r="E9" s="101"/>
      <c r="F9" s="137"/>
      <c r="G9" s="140"/>
      <c r="H9" s="104"/>
      <c r="I9" s="138"/>
      <c r="J9" s="110"/>
      <c r="K9" s="96"/>
      <c r="L9" s="97"/>
      <c r="M9" s="155"/>
      <c r="N9" s="98"/>
      <c r="O9" s="106"/>
      <c r="P9" s="112"/>
      <c r="Q9" s="107"/>
      <c r="R9" s="108"/>
      <c r="S9" s="151"/>
      <c r="T9" s="106"/>
      <c r="U9" s="168"/>
      <c r="V9" s="67"/>
      <c r="W9" s="67"/>
    </row>
    <row r="10" spans="1:23" s="46" customFormat="1" ht="12.75" customHeight="1">
      <c r="A10" s="267"/>
      <c r="B10" s="139"/>
      <c r="C10" s="99"/>
      <c r="D10" s="100"/>
      <c r="E10" s="101"/>
      <c r="F10" s="137"/>
      <c r="G10" s="140"/>
      <c r="H10" s="104"/>
      <c r="I10" s="138"/>
      <c r="J10" s="110"/>
      <c r="K10" s="100"/>
      <c r="L10" s="97"/>
      <c r="M10" s="149"/>
      <c r="N10" s="98"/>
      <c r="O10" s="106"/>
      <c r="P10" s="102"/>
      <c r="Q10" s="107"/>
      <c r="R10" s="108"/>
      <c r="S10" s="111"/>
      <c r="T10" s="106"/>
      <c r="U10" s="168"/>
      <c r="V10" s="67"/>
      <c r="W10" s="67"/>
    </row>
    <row r="11" spans="1:23" s="46" customFormat="1" ht="12.75" customHeight="1">
      <c r="A11" s="267"/>
      <c r="B11" s="139"/>
      <c r="C11" s="99"/>
      <c r="D11" s="100"/>
      <c r="E11" s="101"/>
      <c r="F11" s="137"/>
      <c r="G11" s="140"/>
      <c r="H11" s="104"/>
      <c r="I11" s="138"/>
      <c r="J11" s="110"/>
      <c r="K11" s="100"/>
      <c r="L11" s="97"/>
      <c r="M11" s="149"/>
      <c r="N11" s="98"/>
      <c r="O11" s="106"/>
      <c r="P11" s="102"/>
      <c r="Q11" s="107"/>
      <c r="R11" s="108"/>
      <c r="S11" s="111"/>
      <c r="T11" s="106"/>
      <c r="U11" s="168"/>
      <c r="V11" s="67"/>
      <c r="W11" s="67"/>
    </row>
    <row r="12" spans="1:23" s="46" customFormat="1" ht="12.75" customHeight="1">
      <c r="A12" s="267"/>
      <c r="B12" s="139"/>
      <c r="C12" s="99"/>
      <c r="D12" s="100"/>
      <c r="E12" s="101"/>
      <c r="F12" s="137"/>
      <c r="G12" s="140"/>
      <c r="H12" s="104"/>
      <c r="I12" s="138"/>
      <c r="J12" s="110"/>
      <c r="K12" s="96"/>
      <c r="L12" s="97"/>
      <c r="M12" s="155"/>
      <c r="N12" s="98"/>
      <c r="O12" s="106"/>
      <c r="P12" s="102"/>
      <c r="Q12" s="107"/>
      <c r="R12" s="108"/>
      <c r="S12" s="152"/>
      <c r="T12" s="106"/>
      <c r="U12" s="168"/>
      <c r="V12" s="67"/>
      <c r="W12" s="67"/>
    </row>
    <row r="13" spans="1:23" s="46" customFormat="1" ht="12.75" customHeight="1">
      <c r="A13" s="267"/>
      <c r="B13" s="139"/>
      <c r="C13" s="99"/>
      <c r="D13" s="100"/>
      <c r="E13" s="101"/>
      <c r="F13" s="137"/>
      <c r="G13" s="140"/>
      <c r="H13" s="104"/>
      <c r="I13" s="138"/>
      <c r="J13" s="110"/>
      <c r="K13" s="96"/>
      <c r="L13" s="97"/>
      <c r="M13" s="155"/>
      <c r="N13" s="98"/>
      <c r="O13" s="106"/>
      <c r="P13" s="102"/>
      <c r="Q13" s="107"/>
      <c r="R13" s="108"/>
      <c r="S13" s="109"/>
      <c r="T13" s="106"/>
      <c r="U13" s="168"/>
      <c r="V13" s="67"/>
      <c r="W13" s="67"/>
    </row>
    <row r="14" spans="1:23" s="46" customFormat="1" ht="12.75" customHeight="1">
      <c r="A14" s="267"/>
      <c r="B14" s="139"/>
      <c r="C14" s="99"/>
      <c r="D14" s="100"/>
      <c r="E14" s="101"/>
      <c r="F14" s="137"/>
      <c r="G14" s="140"/>
      <c r="H14" s="104"/>
      <c r="I14" s="138"/>
      <c r="J14" s="110"/>
      <c r="K14" s="96"/>
      <c r="L14" s="97"/>
      <c r="M14" s="155"/>
      <c r="N14" s="98"/>
      <c r="O14" s="106"/>
      <c r="P14" s="102"/>
      <c r="Q14" s="107"/>
      <c r="R14" s="108"/>
      <c r="S14" s="111"/>
      <c r="T14" s="106"/>
      <c r="U14" s="168"/>
      <c r="V14" s="67"/>
      <c r="W14" s="67"/>
    </row>
    <row r="15" spans="1:23" s="46" customFormat="1" ht="12.75" customHeight="1">
      <c r="A15" s="267"/>
      <c r="B15" s="139"/>
      <c r="C15" s="99"/>
      <c r="D15" s="100"/>
      <c r="E15" s="101"/>
      <c r="F15" s="137"/>
      <c r="G15" s="140"/>
      <c r="H15" s="104"/>
      <c r="I15" s="138"/>
      <c r="J15" s="110"/>
      <c r="K15" s="96"/>
      <c r="L15" s="97"/>
      <c r="M15" s="155"/>
      <c r="N15" s="98"/>
      <c r="O15" s="106"/>
      <c r="P15" s="102"/>
      <c r="Q15" s="107"/>
      <c r="R15" s="108"/>
      <c r="S15" s="111"/>
      <c r="T15" s="106"/>
      <c r="U15" s="168"/>
      <c r="V15" s="67"/>
      <c r="W15" s="67"/>
    </row>
    <row r="16" spans="1:23" s="46" customFormat="1" ht="12.75" customHeight="1">
      <c r="A16" s="267"/>
      <c r="B16" s="139"/>
      <c r="C16" s="99"/>
      <c r="D16" s="100"/>
      <c r="E16" s="101"/>
      <c r="F16" s="137"/>
      <c r="G16" s="140"/>
      <c r="H16" s="104"/>
      <c r="I16" s="138"/>
      <c r="J16" s="110"/>
      <c r="K16" s="96"/>
      <c r="L16" s="97"/>
      <c r="M16" s="155"/>
      <c r="N16" s="98"/>
      <c r="O16" s="106"/>
      <c r="P16" s="102"/>
      <c r="Q16" s="107"/>
      <c r="R16" s="108"/>
      <c r="S16" s="111"/>
      <c r="T16" s="106"/>
      <c r="U16" s="168"/>
      <c r="V16" s="67"/>
      <c r="W16" s="67"/>
    </row>
    <row r="17" spans="1:23" s="46" customFormat="1" ht="12.75" customHeight="1">
      <c r="A17" s="267"/>
      <c r="B17" s="139"/>
      <c r="C17" s="99"/>
      <c r="D17" s="100"/>
      <c r="E17" s="101"/>
      <c r="F17" s="137"/>
      <c r="G17" s="140"/>
      <c r="H17" s="104"/>
      <c r="I17" s="138"/>
      <c r="J17" s="110"/>
      <c r="K17" s="96"/>
      <c r="L17" s="97"/>
      <c r="M17" s="155"/>
      <c r="N17" s="98"/>
      <c r="O17" s="106"/>
      <c r="P17" s="102"/>
      <c r="Q17" s="107"/>
      <c r="R17" s="108"/>
      <c r="S17" s="111"/>
      <c r="T17" s="106"/>
      <c r="U17" s="168"/>
      <c r="V17" s="67"/>
      <c r="W17" s="67"/>
    </row>
    <row r="18" spans="1:23" s="46" customFormat="1" ht="12.75" customHeight="1">
      <c r="A18" s="267"/>
      <c r="B18" s="139"/>
      <c r="C18" s="99"/>
      <c r="D18" s="100"/>
      <c r="E18" s="101"/>
      <c r="F18" s="137"/>
      <c r="G18" s="140"/>
      <c r="H18" s="104"/>
      <c r="I18" s="138"/>
      <c r="J18" s="110"/>
      <c r="K18" s="96"/>
      <c r="L18" s="97"/>
      <c r="M18" s="155"/>
      <c r="N18" s="98"/>
      <c r="O18" s="106"/>
      <c r="P18" s="102"/>
      <c r="Q18" s="107"/>
      <c r="R18" s="108"/>
      <c r="S18" s="111"/>
      <c r="T18" s="106"/>
      <c r="U18" s="168"/>
      <c r="V18" s="67"/>
      <c r="W18" s="67"/>
    </row>
    <row r="19" spans="1:23" s="46" customFormat="1" ht="12.75" customHeight="1">
      <c r="A19" s="267"/>
      <c r="B19" s="139"/>
      <c r="C19" s="99"/>
      <c r="D19" s="100"/>
      <c r="E19" s="101"/>
      <c r="F19" s="137"/>
      <c r="G19" s="140"/>
      <c r="H19" s="104"/>
      <c r="I19" s="138"/>
      <c r="J19" s="110"/>
      <c r="K19" s="96"/>
      <c r="L19" s="97"/>
      <c r="M19" s="155"/>
      <c r="N19" s="98"/>
      <c r="O19" s="106"/>
      <c r="P19" s="102"/>
      <c r="Q19" s="107"/>
      <c r="R19" s="108"/>
      <c r="S19" s="111"/>
      <c r="T19" s="106"/>
      <c r="U19" s="168"/>
      <c r="V19" s="67"/>
      <c r="W19" s="67"/>
    </row>
    <row r="20" spans="1:23" s="46" customFormat="1" ht="12.75" customHeight="1">
      <c r="A20" s="267"/>
      <c r="B20" s="139"/>
      <c r="C20" s="99"/>
      <c r="D20" s="100"/>
      <c r="E20" s="101"/>
      <c r="F20" s="137"/>
      <c r="G20" s="140"/>
      <c r="H20" s="104"/>
      <c r="I20" s="138"/>
      <c r="J20" s="110"/>
      <c r="K20" s="96"/>
      <c r="L20" s="97"/>
      <c r="M20" s="155"/>
      <c r="N20" s="98"/>
      <c r="O20" s="106"/>
      <c r="P20" s="102"/>
      <c r="Q20" s="107"/>
      <c r="R20" s="108"/>
      <c r="S20" s="111"/>
      <c r="T20" s="106"/>
      <c r="U20" s="168"/>
      <c r="V20" s="67"/>
      <c r="W20" s="67"/>
    </row>
    <row r="21" spans="1:23" s="46" customFormat="1" ht="12.75" customHeight="1">
      <c r="A21" s="267"/>
      <c r="B21" s="139"/>
      <c r="C21" s="99"/>
      <c r="D21" s="100"/>
      <c r="E21" s="101"/>
      <c r="F21" s="137"/>
      <c r="G21" s="140"/>
      <c r="H21" s="104"/>
      <c r="I21" s="138"/>
      <c r="J21" s="110"/>
      <c r="K21" s="100"/>
      <c r="L21" s="97"/>
      <c r="M21" s="149"/>
      <c r="N21" s="98"/>
      <c r="O21" s="106"/>
      <c r="P21" s="102"/>
      <c r="Q21" s="107"/>
      <c r="R21" s="108"/>
      <c r="S21" s="109"/>
      <c r="T21" s="106"/>
      <c r="U21" s="168"/>
      <c r="V21" s="67"/>
      <c r="W21" s="67"/>
    </row>
    <row r="22" spans="1:23" s="46" customFormat="1" ht="13.5" customHeight="1">
      <c r="A22" s="268"/>
      <c r="B22" s="176"/>
      <c r="C22" s="177"/>
      <c r="D22" s="178"/>
      <c r="E22" s="179"/>
      <c r="F22" s="180"/>
      <c r="G22" s="181"/>
      <c r="H22" s="182"/>
      <c r="I22" s="183"/>
      <c r="J22" s="184"/>
      <c r="K22" s="154"/>
      <c r="L22" s="97"/>
      <c r="M22" s="155"/>
      <c r="N22" s="98"/>
      <c r="O22" s="185"/>
      <c r="P22" s="180"/>
      <c r="Q22" s="186"/>
      <c r="R22" s="187"/>
      <c r="S22" s="188"/>
      <c r="T22" s="185"/>
      <c r="U22" s="189"/>
      <c r="V22" s="67"/>
      <c r="W22" s="67"/>
    </row>
    <row r="23" spans="1:23" s="46" customFormat="1" ht="12.75" customHeight="1">
      <c r="A23" s="163"/>
      <c r="B23" s="170"/>
      <c r="C23" s="171"/>
      <c r="D23" s="100"/>
      <c r="E23" s="101"/>
      <c r="F23" s="172"/>
      <c r="G23" s="140"/>
      <c r="H23" s="104"/>
      <c r="I23" s="96"/>
      <c r="J23" s="110"/>
      <c r="K23" s="100"/>
      <c r="L23" s="97"/>
      <c r="M23" s="149"/>
      <c r="N23" s="98"/>
      <c r="O23" s="106"/>
      <c r="P23" s="102"/>
      <c r="Q23" s="107"/>
      <c r="R23" s="108"/>
      <c r="S23" s="109"/>
      <c r="T23" s="106"/>
      <c r="U23" s="168"/>
      <c r="V23" s="67"/>
      <c r="W23" s="67"/>
    </row>
    <row r="24" spans="1:23" s="46" customFormat="1" ht="12.75" customHeight="1">
      <c r="A24" s="163"/>
      <c r="B24" s="139"/>
      <c r="C24" s="99"/>
      <c r="D24" s="100"/>
      <c r="E24" s="101"/>
      <c r="F24" s="137"/>
      <c r="G24" s="140"/>
      <c r="H24" s="104"/>
      <c r="I24" s="138"/>
      <c r="J24" s="110"/>
      <c r="K24" s="100"/>
      <c r="L24" s="97"/>
      <c r="M24" s="149"/>
      <c r="N24" s="98"/>
      <c r="O24" s="106"/>
      <c r="P24" s="102"/>
      <c r="Q24" s="107"/>
      <c r="R24" s="108"/>
      <c r="S24" s="109"/>
      <c r="T24" s="106"/>
      <c r="U24" s="168"/>
      <c r="V24" s="67"/>
      <c r="W24" s="67"/>
    </row>
    <row r="25" spans="1:23" s="46" customFormat="1" ht="12.75" customHeight="1">
      <c r="A25" s="163"/>
      <c r="B25" s="139"/>
      <c r="C25" s="99"/>
      <c r="D25" s="100"/>
      <c r="E25" s="101"/>
      <c r="F25" s="102"/>
      <c r="G25" s="103"/>
      <c r="H25" s="104"/>
      <c r="I25" s="138"/>
      <c r="J25" s="110"/>
      <c r="K25" s="96"/>
      <c r="L25" s="97"/>
      <c r="M25" s="105"/>
      <c r="N25" s="98"/>
      <c r="O25" s="41"/>
      <c r="P25" s="42"/>
      <c r="Q25" s="107"/>
      <c r="R25" s="108"/>
      <c r="S25" s="109"/>
      <c r="T25" s="41"/>
      <c r="U25" s="71"/>
      <c r="V25" s="67"/>
      <c r="W25" s="67"/>
    </row>
    <row r="26" spans="1:23" s="46" customFormat="1" ht="12.75" customHeight="1">
      <c r="A26" s="163"/>
      <c r="B26" s="139"/>
      <c r="C26" s="99"/>
      <c r="D26" s="100"/>
      <c r="E26" s="101"/>
      <c r="F26" s="102"/>
      <c r="G26" s="103"/>
      <c r="H26" s="104"/>
      <c r="I26" s="138"/>
      <c r="J26" s="110"/>
      <c r="K26" s="96"/>
      <c r="L26" s="97"/>
      <c r="M26" s="105"/>
      <c r="N26" s="98"/>
      <c r="O26" s="41"/>
      <c r="P26" s="42"/>
      <c r="Q26" s="107"/>
      <c r="R26" s="108"/>
      <c r="S26" s="109"/>
      <c r="T26" s="41"/>
      <c r="U26" s="71"/>
      <c r="V26" s="67"/>
      <c r="W26" s="67"/>
    </row>
    <row r="27" spans="1:23" s="46" customFormat="1" ht="12.75" customHeight="1">
      <c r="A27" s="163"/>
      <c r="B27" s="144"/>
      <c r="C27" s="99"/>
      <c r="D27" s="100"/>
      <c r="E27" s="101"/>
      <c r="F27" s="102"/>
      <c r="G27" s="103"/>
      <c r="H27" s="104"/>
      <c r="I27" s="138"/>
      <c r="J27" s="110"/>
      <c r="K27" s="96"/>
      <c r="L27" s="97"/>
      <c r="M27" s="155"/>
      <c r="N27" s="98"/>
      <c r="O27" s="106"/>
      <c r="P27" s="102"/>
      <c r="Q27" s="107"/>
      <c r="R27" s="108"/>
      <c r="S27" s="109"/>
      <c r="T27" s="41"/>
      <c r="U27" s="71"/>
      <c r="V27" s="67"/>
      <c r="W27" s="67"/>
    </row>
    <row r="28" spans="1:23" s="46" customFormat="1" ht="12.75" customHeight="1">
      <c r="A28" s="163"/>
      <c r="B28" s="139"/>
      <c r="C28" s="99"/>
      <c r="D28" s="100"/>
      <c r="E28" s="101"/>
      <c r="F28" s="102"/>
      <c r="G28" s="103"/>
      <c r="H28" s="104"/>
      <c r="I28" s="96"/>
      <c r="J28" s="110"/>
      <c r="K28" s="96"/>
      <c r="L28" s="97"/>
      <c r="M28" s="105"/>
      <c r="N28" s="98"/>
      <c r="O28" s="106"/>
      <c r="P28" s="112"/>
      <c r="Q28" s="107"/>
      <c r="R28" s="108"/>
      <c r="S28" s="109"/>
      <c r="T28" s="106"/>
      <c r="U28" s="71"/>
      <c r="V28" s="67"/>
      <c r="W28" s="67"/>
    </row>
  </sheetData>
  <sheetProtection/>
  <mergeCells count="2">
    <mergeCell ref="A7:A22"/>
    <mergeCell ref="A2:U2"/>
  </mergeCells>
  <printOptions verticalCentered="1"/>
  <pageMargins left="0.35433070866141736" right="0.2755905511811024" top="0.31496062992125984" bottom="0.15748031496062992" header="0.15748031496062992" footer="0.15748031496062992"/>
  <pageSetup fitToHeight="1" fitToWidth="1" horizontalDpi="300" verticalDpi="300" orientation="landscape" paperSize="9" scale="91" r:id="rId2"/>
  <headerFooter alignWithMargins="0">
    <oddHeader>&amp;LF/Dosya/2004/UP04-10010/Altdos/Hesaplar.xls</oddHeader>
  </headerFooter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9"/>
  <sheetViews>
    <sheetView showGridLines="0" zoomScale="95" zoomScaleNormal="95" zoomScaleSheetLayoutView="75" zoomScalePageLayoutView="0" workbookViewId="0" topLeftCell="E1">
      <selection activeCell="J12" sqref="J12"/>
    </sheetView>
  </sheetViews>
  <sheetFormatPr defaultColWidth="9.00390625" defaultRowHeight="12.75"/>
  <cols>
    <col min="1" max="1" width="5.75390625" style="12" customWidth="1"/>
    <col min="2" max="2" width="5.375" style="48" customWidth="1"/>
    <col min="3" max="3" width="11.75390625" style="48" bestFit="1" customWidth="1"/>
    <col min="4" max="5" width="9.375" style="45" customWidth="1"/>
    <col min="6" max="6" width="6.375" style="45" customWidth="1"/>
    <col min="7" max="7" width="5.875" style="45" customWidth="1"/>
    <col min="8" max="8" width="6.75390625" style="48" customWidth="1"/>
    <col min="9" max="9" width="6.75390625" style="56" customWidth="1"/>
    <col min="10" max="10" width="5.125" style="45" customWidth="1"/>
    <col min="11" max="11" width="13.875" style="48" bestFit="1" customWidth="1"/>
    <col min="12" max="12" width="2.00390625" style="48" customWidth="1"/>
    <col min="13" max="13" width="8.375" style="48" customWidth="1"/>
    <col min="14" max="14" width="4.00390625" style="48" customWidth="1"/>
    <col min="15" max="15" width="6.125" style="45" customWidth="1"/>
    <col min="16" max="17" width="7.00390625" style="45" customWidth="1"/>
    <col min="18" max="18" width="4.75390625" style="45" customWidth="1"/>
    <col min="19" max="19" width="6.75390625" style="45" customWidth="1"/>
    <col min="20" max="20" width="8.75390625" style="45" customWidth="1"/>
    <col min="21" max="21" width="15.875" style="45" customWidth="1"/>
    <col min="22" max="23" width="6.75390625" style="45" bestFit="1" customWidth="1"/>
    <col min="24" max="16384" width="9.125" style="45" customWidth="1"/>
  </cols>
  <sheetData>
    <row r="3" spans="5:21" ht="19.5" thickBot="1">
      <c r="E3" s="290" t="s">
        <v>111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</row>
    <row r="4" spans="1:23" s="13" customFormat="1" ht="12.75">
      <c r="A4" s="9"/>
      <c r="B4" s="10"/>
      <c r="C4" s="11"/>
      <c r="D4" s="10" t="s">
        <v>16</v>
      </c>
      <c r="E4" s="272" t="s">
        <v>17</v>
      </c>
      <c r="F4" s="15"/>
      <c r="G4" s="18"/>
      <c r="H4" s="273"/>
      <c r="I4" s="53"/>
      <c r="J4" s="25"/>
      <c r="K4" s="15"/>
      <c r="L4" s="20"/>
      <c r="M4" s="20"/>
      <c r="N4" s="20"/>
      <c r="O4" s="274" t="s">
        <v>18</v>
      </c>
      <c r="P4" s="275"/>
      <c r="Q4" s="25" t="s">
        <v>19</v>
      </c>
      <c r="R4" s="23"/>
      <c r="S4" s="25" t="s">
        <v>20</v>
      </c>
      <c r="T4" s="23" t="s">
        <v>21</v>
      </c>
      <c r="U4" s="24"/>
      <c r="V4" s="12"/>
      <c r="W4" s="12"/>
    </row>
    <row r="5" spans="1:23" s="13" customFormat="1" ht="12.75">
      <c r="A5" s="14" t="s">
        <v>22</v>
      </c>
      <c r="B5" s="15" t="s">
        <v>0</v>
      </c>
      <c r="C5" s="16" t="s">
        <v>20</v>
      </c>
      <c r="D5" s="15" t="s">
        <v>23</v>
      </c>
      <c r="E5" s="16" t="s">
        <v>24</v>
      </c>
      <c r="F5" s="17" t="s">
        <v>25</v>
      </c>
      <c r="G5" s="18" t="s">
        <v>20</v>
      </c>
      <c r="H5" s="16" t="s">
        <v>33</v>
      </c>
      <c r="I5" s="53"/>
      <c r="J5" s="19" t="s">
        <v>45</v>
      </c>
      <c r="K5" s="15" t="s">
        <v>26</v>
      </c>
      <c r="L5" s="20" t="s">
        <v>27</v>
      </c>
      <c r="M5" s="20"/>
      <c r="N5" s="20"/>
      <c r="O5" s="21" t="s">
        <v>28</v>
      </c>
      <c r="P5" s="22"/>
      <c r="Q5" s="62" t="s">
        <v>29</v>
      </c>
      <c r="R5" s="23" t="s">
        <v>19</v>
      </c>
      <c r="S5" s="16" t="s">
        <v>29</v>
      </c>
      <c r="T5" s="23" t="s">
        <v>29</v>
      </c>
      <c r="U5" s="24"/>
      <c r="V5" s="12"/>
      <c r="W5" s="12"/>
    </row>
    <row r="6" spans="1:23" s="13" customFormat="1" ht="12.75">
      <c r="A6" s="14" t="s">
        <v>20</v>
      </c>
      <c r="B6" s="15" t="s">
        <v>2</v>
      </c>
      <c r="C6" s="25" t="s">
        <v>2</v>
      </c>
      <c r="D6" s="15" t="s">
        <v>30</v>
      </c>
      <c r="E6" s="16" t="s">
        <v>30</v>
      </c>
      <c r="F6" s="15" t="s">
        <v>31</v>
      </c>
      <c r="G6" s="18" t="s">
        <v>32</v>
      </c>
      <c r="H6" s="16"/>
      <c r="I6" s="54" t="s">
        <v>34</v>
      </c>
      <c r="J6" s="16" t="s">
        <v>31</v>
      </c>
      <c r="K6" s="15" t="s">
        <v>35</v>
      </c>
      <c r="L6" s="20" t="s">
        <v>35</v>
      </c>
      <c r="M6" s="20"/>
      <c r="N6" s="20"/>
      <c r="O6" s="26"/>
      <c r="P6" s="18"/>
      <c r="Q6" s="62" t="s">
        <v>36</v>
      </c>
      <c r="R6" s="23" t="s">
        <v>2</v>
      </c>
      <c r="S6" s="16" t="s">
        <v>36</v>
      </c>
      <c r="T6" s="23" t="s">
        <v>36</v>
      </c>
      <c r="U6" s="27" t="s">
        <v>3</v>
      </c>
      <c r="V6" s="12"/>
      <c r="W6" s="12"/>
    </row>
    <row r="7" spans="1:23" s="13" customFormat="1" ht="13.5" thickBot="1">
      <c r="A7" s="28" t="s">
        <v>2</v>
      </c>
      <c r="B7" s="29"/>
      <c r="C7" s="30"/>
      <c r="D7" s="29" t="s">
        <v>37</v>
      </c>
      <c r="E7" s="30" t="s">
        <v>37</v>
      </c>
      <c r="F7" s="29"/>
      <c r="G7" s="31" t="s">
        <v>38</v>
      </c>
      <c r="H7" s="32" t="s">
        <v>53</v>
      </c>
      <c r="I7" s="55"/>
      <c r="J7" s="30"/>
      <c r="K7" s="29" t="s">
        <v>39</v>
      </c>
      <c r="L7" s="33" t="s">
        <v>39</v>
      </c>
      <c r="M7" s="33"/>
      <c r="N7" s="33"/>
      <c r="O7" s="34" t="s">
        <v>40</v>
      </c>
      <c r="P7" s="35" t="s">
        <v>21</v>
      </c>
      <c r="Q7" s="36" t="s">
        <v>41</v>
      </c>
      <c r="R7" s="37"/>
      <c r="S7" s="36" t="s">
        <v>42</v>
      </c>
      <c r="T7" s="37" t="s">
        <v>43</v>
      </c>
      <c r="U7" s="38"/>
      <c r="V7" s="12"/>
      <c r="W7" s="12"/>
    </row>
    <row r="8" spans="1:23" s="46" customFormat="1" ht="15" customHeight="1" thickTop="1">
      <c r="A8" s="269" t="s">
        <v>79</v>
      </c>
      <c r="B8" s="190" t="str">
        <f>GHESTRAFO!B21</f>
        <v>2.1</v>
      </c>
      <c r="C8" s="191" t="str">
        <f>GHESTRAFO!A21</f>
        <v>ÇAKT1</v>
      </c>
      <c r="D8" s="100" t="s">
        <v>59</v>
      </c>
      <c r="E8" s="101" t="s">
        <v>71</v>
      </c>
      <c r="F8" s="192">
        <f>GHESTRAFO!C21</f>
        <v>1</v>
      </c>
      <c r="G8" s="193">
        <f>GHESTRAFO!H21</f>
        <v>18</v>
      </c>
      <c r="H8" s="104">
        <v>55</v>
      </c>
      <c r="I8" s="194">
        <f>H8*G8*F8</f>
        <v>990</v>
      </c>
      <c r="J8" s="195">
        <v>0.73</v>
      </c>
      <c r="K8" s="96" t="s">
        <v>72</v>
      </c>
      <c r="L8" s="97">
        <v>1</v>
      </c>
      <c r="M8" s="149">
        <v>16</v>
      </c>
      <c r="N8" s="98"/>
      <c r="O8" s="106">
        <f>0.0124*I8/(L8*M8)</f>
        <v>0.76725</v>
      </c>
      <c r="P8" s="102">
        <f>O8</f>
        <v>0.76725</v>
      </c>
      <c r="Q8" s="107">
        <v>0.666</v>
      </c>
      <c r="R8" s="196" t="s">
        <v>44</v>
      </c>
      <c r="S8" s="192" t="e">
        <f>#REF!</f>
        <v>#REF!</v>
      </c>
      <c r="T8" s="197" t="e">
        <f>$Q$8+P8+$S$8</f>
        <v>#REF!</v>
      </c>
      <c r="U8" s="198" t="s">
        <v>63</v>
      </c>
      <c r="V8" s="67"/>
      <c r="W8" s="67"/>
    </row>
    <row r="9" spans="1:23" s="46" customFormat="1" ht="12.75" customHeight="1">
      <c r="A9" s="270"/>
      <c r="B9" s="139">
        <f>GHESTRAFO!B22</f>
        <v>0</v>
      </c>
      <c r="C9" s="99">
        <f>GHESTRAFO!A22</f>
        <v>0</v>
      </c>
      <c r="D9" s="100" t="s">
        <v>59</v>
      </c>
      <c r="E9" s="101"/>
      <c r="F9" s="137"/>
      <c r="G9" s="140"/>
      <c r="H9" s="104"/>
      <c r="I9" s="138"/>
      <c r="J9" s="199"/>
      <c r="K9" s="100"/>
      <c r="L9" s="97"/>
      <c r="M9" s="149"/>
      <c r="N9" s="98"/>
      <c r="O9" s="106"/>
      <c r="P9" s="102"/>
      <c r="Q9" s="107"/>
      <c r="R9" s="200"/>
      <c r="S9" s="201"/>
      <c r="T9" s="153"/>
      <c r="U9" s="202"/>
      <c r="V9" s="67"/>
      <c r="W9" s="67"/>
    </row>
    <row r="10" spans="1:23" s="46" customFormat="1" ht="12.75" customHeight="1">
      <c r="A10" s="270"/>
      <c r="B10" s="139">
        <f>GHESTRAFO!B23</f>
        <v>0</v>
      </c>
      <c r="C10" s="99">
        <f>GHESTRAFO!A23</f>
        <v>0</v>
      </c>
      <c r="D10" s="100" t="s">
        <v>62</v>
      </c>
      <c r="E10" s="101"/>
      <c r="F10" s="137"/>
      <c r="G10" s="140"/>
      <c r="H10" s="104"/>
      <c r="I10" s="138"/>
      <c r="J10" s="110"/>
      <c r="K10" s="100"/>
      <c r="L10" s="97"/>
      <c r="M10" s="149"/>
      <c r="N10" s="98"/>
      <c r="O10" s="106"/>
      <c r="P10" s="102"/>
      <c r="Q10" s="107"/>
      <c r="R10" s="108"/>
      <c r="S10" s="111"/>
      <c r="T10" s="153"/>
      <c r="U10" s="150"/>
      <c r="V10" s="67"/>
      <c r="W10" s="67"/>
    </row>
    <row r="11" spans="1:23" s="46" customFormat="1" ht="12.75" customHeight="1">
      <c r="A11" s="270"/>
      <c r="B11" s="139">
        <f>GHESTRAFO!B24</f>
        <v>0</v>
      </c>
      <c r="C11" s="99">
        <f>GHESTRAFO!A24</f>
        <v>0</v>
      </c>
      <c r="D11" s="100" t="s">
        <v>61</v>
      </c>
      <c r="E11" s="101"/>
      <c r="F11" s="137"/>
      <c r="G11" s="140"/>
      <c r="H11" s="104"/>
      <c r="I11" s="138"/>
      <c r="J11" s="110"/>
      <c r="K11" s="154"/>
      <c r="L11" s="97"/>
      <c r="M11" s="155"/>
      <c r="N11" s="98"/>
      <c r="O11" s="106"/>
      <c r="P11" s="102"/>
      <c r="Q11" s="107"/>
      <c r="R11" s="108"/>
      <c r="S11" s="111"/>
      <c r="T11" s="153"/>
      <c r="U11" s="150"/>
      <c r="V11" s="67"/>
      <c r="W11" s="67"/>
    </row>
    <row r="12" spans="1:23" s="46" customFormat="1" ht="12.75" customHeight="1">
      <c r="A12" s="270"/>
      <c r="B12" s="139">
        <f>GHESTRAFO!B25</f>
        <v>0</v>
      </c>
      <c r="C12" s="99">
        <f>GHESTRAFO!A25</f>
        <v>0</v>
      </c>
      <c r="D12" s="100" t="s">
        <v>74</v>
      </c>
      <c r="E12" s="101"/>
      <c r="F12" s="137"/>
      <c r="G12" s="140"/>
      <c r="H12" s="104"/>
      <c r="I12" s="138"/>
      <c r="J12" s="110"/>
      <c r="K12" s="154"/>
      <c r="L12" s="97"/>
      <c r="M12" s="155"/>
      <c r="N12" s="98"/>
      <c r="O12" s="106"/>
      <c r="P12" s="102"/>
      <c r="Q12" s="107"/>
      <c r="R12" s="108"/>
      <c r="S12" s="111"/>
      <c r="T12" s="153"/>
      <c r="U12" s="150"/>
      <c r="V12" s="67"/>
      <c r="W12" s="67"/>
    </row>
    <row r="13" spans="1:23" s="46" customFormat="1" ht="12.75" customHeight="1">
      <c r="A13" s="270"/>
      <c r="B13" s="139">
        <f>GHESTRAFO!B26</f>
        <v>0</v>
      </c>
      <c r="C13" s="99">
        <f>GHESTRAFO!A26</f>
        <v>0</v>
      </c>
      <c r="D13" s="100" t="s">
        <v>59</v>
      </c>
      <c r="E13" s="101"/>
      <c r="F13" s="137"/>
      <c r="G13" s="140"/>
      <c r="H13" s="104"/>
      <c r="I13" s="138"/>
      <c r="J13" s="110"/>
      <c r="K13" s="100"/>
      <c r="L13" s="97"/>
      <c r="M13" s="149"/>
      <c r="N13" s="98"/>
      <c r="O13" s="106"/>
      <c r="P13" s="112"/>
      <c r="Q13" s="107"/>
      <c r="R13" s="108"/>
      <c r="S13" s="151"/>
      <c r="T13" s="153"/>
      <c r="U13" s="150"/>
      <c r="V13" s="67"/>
      <c r="W13" s="67"/>
    </row>
    <row r="14" spans="1:23" s="46" customFormat="1" ht="12.75" customHeight="1">
      <c r="A14" s="270"/>
      <c r="B14" s="139" t="e">
        <f>GHESTRAFO!#REF!</f>
        <v>#REF!</v>
      </c>
      <c r="C14" s="99" t="e">
        <f>GHESTRAFO!#REF!</f>
        <v>#REF!</v>
      </c>
      <c r="D14" s="100" t="s">
        <v>58</v>
      </c>
      <c r="E14" s="101"/>
      <c r="F14" s="137"/>
      <c r="G14" s="140"/>
      <c r="H14" s="104"/>
      <c r="I14" s="138"/>
      <c r="J14" s="110"/>
      <c r="K14" s="100"/>
      <c r="L14" s="97"/>
      <c r="M14" s="149"/>
      <c r="N14" s="98"/>
      <c r="O14" s="106"/>
      <c r="P14" s="102"/>
      <c r="Q14" s="107"/>
      <c r="R14" s="108"/>
      <c r="S14" s="111"/>
      <c r="T14" s="153"/>
      <c r="U14" s="150"/>
      <c r="V14" s="67"/>
      <c r="W14" s="67"/>
    </row>
    <row r="15" spans="1:23" s="46" customFormat="1" ht="12.75" customHeight="1">
      <c r="A15" s="270"/>
      <c r="B15" s="139" t="e">
        <f>GHESTRAFO!#REF!</f>
        <v>#REF!</v>
      </c>
      <c r="C15" s="99" t="e">
        <f>GHESTRAFO!#REF!</f>
        <v>#REF!</v>
      </c>
      <c r="D15" s="100" t="s">
        <v>64</v>
      </c>
      <c r="E15" s="101"/>
      <c r="F15" s="137"/>
      <c r="G15" s="140"/>
      <c r="H15" s="104"/>
      <c r="I15" s="138"/>
      <c r="J15" s="110"/>
      <c r="K15" s="100"/>
      <c r="L15" s="97"/>
      <c r="M15" s="149"/>
      <c r="N15" s="98"/>
      <c r="O15" s="106"/>
      <c r="P15" s="102"/>
      <c r="Q15" s="107"/>
      <c r="R15" s="108"/>
      <c r="S15" s="111"/>
      <c r="T15" s="153"/>
      <c r="U15" s="150"/>
      <c r="V15" s="67"/>
      <c r="W15" s="67"/>
    </row>
    <row r="16" spans="1:23" s="46" customFormat="1" ht="12.75" customHeight="1" thickBot="1">
      <c r="A16" s="169"/>
      <c r="B16" s="120"/>
      <c r="C16" s="95"/>
      <c r="D16" s="121"/>
      <c r="E16" s="122"/>
      <c r="F16" s="123"/>
      <c r="G16" s="124"/>
      <c r="H16" s="125"/>
      <c r="I16" s="126"/>
      <c r="J16" s="127"/>
      <c r="K16" s="121"/>
      <c r="L16" s="128"/>
      <c r="M16" s="129"/>
      <c r="N16" s="130"/>
      <c r="O16" s="131"/>
      <c r="P16" s="123"/>
      <c r="Q16" s="132"/>
      <c r="R16" s="133"/>
      <c r="S16" s="134"/>
      <c r="T16" s="131"/>
      <c r="U16" s="79"/>
      <c r="V16" s="67"/>
      <c r="W16" s="67"/>
    </row>
    <row r="17" spans="1:23" s="46" customFormat="1" ht="13.5" customHeight="1">
      <c r="A17" s="52"/>
      <c r="B17" s="60"/>
      <c r="C17" s="115"/>
      <c r="D17" s="115"/>
      <c r="E17" s="115"/>
      <c r="F17" s="115"/>
      <c r="G17" s="115"/>
      <c r="H17" s="115"/>
      <c r="I17" s="115"/>
      <c r="J17" s="115"/>
      <c r="K17" s="118"/>
      <c r="L17" s="113"/>
      <c r="M17" s="113"/>
      <c r="N17" s="114"/>
      <c r="O17" s="41"/>
      <c r="P17" s="42"/>
      <c r="Q17" s="43"/>
      <c r="R17" s="44"/>
      <c r="S17" s="47"/>
      <c r="T17" s="41"/>
      <c r="U17" s="71"/>
      <c r="V17" s="67"/>
      <c r="W17" s="67"/>
    </row>
    <row r="18" spans="1:23" s="46" customFormat="1" ht="13.5" customHeight="1">
      <c r="A18" s="52"/>
      <c r="B18" s="60"/>
      <c r="C18" s="156"/>
      <c r="D18" s="156"/>
      <c r="E18" s="157"/>
      <c r="F18" s="158"/>
      <c r="G18" s="108"/>
      <c r="H18" s="154"/>
      <c r="I18" s="154"/>
      <c r="J18" s="154"/>
      <c r="K18" s="159"/>
      <c r="L18" s="160"/>
      <c r="M18" s="155"/>
      <c r="N18" s="98"/>
      <c r="O18" s="106"/>
      <c r="P18" s="102"/>
      <c r="Q18" s="107"/>
      <c r="R18" s="44"/>
      <c r="S18" s="47"/>
      <c r="T18" s="41"/>
      <c r="U18" s="71"/>
      <c r="V18" s="67"/>
      <c r="W18" s="67"/>
    </row>
    <row r="19" spans="1:23" s="46" customFormat="1" ht="13.5" customHeight="1">
      <c r="A19" s="52"/>
      <c r="B19" s="60"/>
      <c r="C19" s="116"/>
      <c r="D19" s="116"/>
      <c r="E19" s="84"/>
      <c r="F19" s="94"/>
      <c r="G19" s="80"/>
      <c r="H19" s="82"/>
      <c r="I19" s="83"/>
      <c r="J19" s="39"/>
      <c r="K19" s="39"/>
      <c r="L19" s="83"/>
      <c r="M19" s="51"/>
      <c r="N19" s="40"/>
      <c r="O19" s="41"/>
      <c r="P19" s="42"/>
      <c r="Q19" s="43"/>
      <c r="R19" s="44"/>
      <c r="S19" s="47"/>
      <c r="T19" s="41"/>
      <c r="U19" s="71"/>
      <c r="V19" s="67"/>
      <c r="W19" s="67"/>
    </row>
    <row r="20" spans="1:23" s="46" customFormat="1" ht="13.5" customHeight="1">
      <c r="A20" s="52"/>
      <c r="B20" s="60"/>
      <c r="C20" s="117"/>
      <c r="D20" s="117"/>
      <c r="E20" s="81"/>
      <c r="F20" s="94"/>
      <c r="G20" s="80"/>
      <c r="H20" s="82"/>
      <c r="I20" s="83"/>
      <c r="J20" s="39"/>
      <c r="K20" s="39"/>
      <c r="L20" s="83"/>
      <c r="M20" s="51"/>
      <c r="N20" s="40"/>
      <c r="O20" s="41"/>
      <c r="P20" s="42"/>
      <c r="Q20" s="43"/>
      <c r="R20" s="44"/>
      <c r="S20" s="47"/>
      <c r="T20" s="41"/>
      <c r="U20" s="71"/>
      <c r="V20" s="67"/>
      <c r="W20" s="67"/>
    </row>
    <row r="21" spans="1:23" s="46" customFormat="1" ht="13.5" customHeight="1">
      <c r="A21" s="52"/>
      <c r="B21" s="60"/>
      <c r="C21" s="117"/>
      <c r="D21" s="117"/>
      <c r="E21" s="81"/>
      <c r="F21" s="93"/>
      <c r="G21" s="80"/>
      <c r="H21" s="82"/>
      <c r="I21" s="83"/>
      <c r="J21" s="39"/>
      <c r="K21" s="39"/>
      <c r="L21" s="83"/>
      <c r="M21" s="51"/>
      <c r="N21" s="40"/>
      <c r="O21" s="41"/>
      <c r="P21" s="42"/>
      <c r="Q21" s="43"/>
      <c r="R21" s="44"/>
      <c r="S21" s="47"/>
      <c r="T21" s="41"/>
      <c r="U21" s="71"/>
      <c r="V21" s="67"/>
      <c r="W21" s="67"/>
    </row>
    <row r="22" spans="1:23" s="46" customFormat="1" ht="13.5" customHeight="1">
      <c r="A22" s="52"/>
      <c r="B22" s="60"/>
      <c r="C22" s="117"/>
      <c r="D22" s="117"/>
      <c r="E22" s="81"/>
      <c r="F22" s="93"/>
      <c r="G22" s="80"/>
      <c r="H22" s="82"/>
      <c r="I22" s="83"/>
      <c r="J22" s="39"/>
      <c r="K22" s="39"/>
      <c r="L22" s="83"/>
      <c r="M22" s="51"/>
      <c r="N22" s="40"/>
      <c r="O22" s="41"/>
      <c r="P22" s="42"/>
      <c r="Q22" s="43"/>
      <c r="R22" s="44"/>
      <c r="S22" s="47"/>
      <c r="T22" s="41"/>
      <c r="U22" s="71"/>
      <c r="V22" s="67"/>
      <c r="W22" s="67"/>
    </row>
    <row r="23" spans="1:23" s="46" customFormat="1" ht="13.5" customHeight="1" thickBot="1">
      <c r="A23" s="50"/>
      <c r="B23" s="68"/>
      <c r="C23" s="88"/>
      <c r="D23" s="88"/>
      <c r="E23" s="86"/>
      <c r="F23" s="263"/>
      <c r="G23" s="264"/>
      <c r="H23" s="265"/>
      <c r="I23" s="87"/>
      <c r="J23" s="88"/>
      <c r="K23" s="119"/>
      <c r="L23" s="85"/>
      <c r="M23" s="72"/>
      <c r="N23" s="73"/>
      <c r="O23" s="74"/>
      <c r="P23" s="75"/>
      <c r="Q23" s="70"/>
      <c r="R23" s="69"/>
      <c r="S23" s="92"/>
      <c r="T23" s="74"/>
      <c r="U23" s="91"/>
      <c r="V23" s="67"/>
      <c r="W23" s="67"/>
    </row>
    <row r="25" spans="18:22" ht="12.75">
      <c r="R25" s="49"/>
      <c r="S25" s="49"/>
      <c r="T25" s="49"/>
      <c r="U25" s="49"/>
      <c r="V25" s="49"/>
    </row>
    <row r="26" spans="18:22" ht="12.75">
      <c r="R26" s="49"/>
      <c r="S26" s="49"/>
      <c r="T26" s="49"/>
      <c r="U26" s="49"/>
      <c r="V26" s="49"/>
    </row>
    <row r="27" spans="18:22" ht="12.75">
      <c r="R27" s="49"/>
      <c r="S27" s="49"/>
      <c r="T27" s="49"/>
      <c r="U27" s="49"/>
      <c r="V27" s="49"/>
    </row>
    <row r="28" spans="18:22" ht="12.75">
      <c r="R28" s="49"/>
      <c r="S28" s="49"/>
      <c r="T28" s="49"/>
      <c r="U28" s="49"/>
      <c r="V28" s="49"/>
    </row>
    <row r="29" spans="18:22" ht="12.75">
      <c r="R29" s="49"/>
      <c r="S29" s="49"/>
      <c r="T29" s="49"/>
      <c r="U29" s="49"/>
      <c r="V29" s="49"/>
    </row>
  </sheetData>
  <sheetProtection/>
  <mergeCells count="3">
    <mergeCell ref="F23:H23"/>
    <mergeCell ref="A8:A15"/>
    <mergeCell ref="E3:U3"/>
  </mergeCells>
  <printOptions verticalCentered="1"/>
  <pageMargins left="0.35433070866141736" right="0.2755905511811024" top="0.31496062992125984" bottom="0.15748031496062992" header="0.15748031496062992" footer="0.15748031496062992"/>
  <pageSetup fitToHeight="1" fitToWidth="1" horizontalDpi="300" verticalDpi="300" orientation="landscape" paperSize="9" scale="91" r:id="rId2"/>
  <headerFooter alignWithMargins="0">
    <oddHeader>&amp;LF/Dosya/2004/UP04-10010/Altdos/Hesaplar.xls</oddHeader>
  </headerFooter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showGridLines="0" zoomScaleSheetLayoutView="75" zoomScalePageLayoutView="0" workbookViewId="0" topLeftCell="A1">
      <selection activeCell="A2" sqref="A2:U2"/>
    </sheetView>
  </sheetViews>
  <sheetFormatPr defaultColWidth="9.00390625" defaultRowHeight="12.75"/>
  <cols>
    <col min="1" max="1" width="5.75390625" style="12" customWidth="1"/>
    <col min="2" max="2" width="5.375" style="48" customWidth="1"/>
    <col min="3" max="3" width="10.125" style="48" customWidth="1"/>
    <col min="4" max="5" width="9.375" style="45" customWidth="1"/>
    <col min="6" max="6" width="6.375" style="45" customWidth="1"/>
    <col min="7" max="7" width="5.875" style="45" customWidth="1"/>
    <col min="8" max="8" width="6.75390625" style="48" customWidth="1"/>
    <col min="9" max="9" width="7.125" style="56" customWidth="1"/>
    <col min="10" max="10" width="5.125" style="45" customWidth="1"/>
    <col min="11" max="11" width="12.25390625" style="48" customWidth="1"/>
    <col min="12" max="12" width="2.00390625" style="48" customWidth="1"/>
    <col min="13" max="13" width="8.375" style="48" customWidth="1"/>
    <col min="14" max="14" width="4.375" style="48" customWidth="1"/>
    <col min="15" max="15" width="6.125" style="45" customWidth="1"/>
    <col min="16" max="17" width="7.00390625" style="45" customWidth="1"/>
    <col min="18" max="18" width="4.75390625" style="45" customWidth="1"/>
    <col min="19" max="19" width="6.75390625" style="45" customWidth="1"/>
    <col min="20" max="20" width="8.75390625" style="45" customWidth="1"/>
    <col min="21" max="21" width="15.875" style="45" customWidth="1"/>
    <col min="22" max="23" width="6.75390625" style="45" bestFit="1" customWidth="1"/>
    <col min="24" max="16384" width="9.125" style="45" customWidth="1"/>
  </cols>
  <sheetData>
    <row r="2" spans="1:21" ht="18">
      <c r="A2" s="276" t="s">
        <v>111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3" s="13" customFormat="1" ht="12.75">
      <c r="A3" s="14"/>
      <c r="B3" s="15"/>
      <c r="C3" s="25"/>
      <c r="D3" s="15" t="s">
        <v>16</v>
      </c>
      <c r="E3" s="272" t="s">
        <v>17</v>
      </c>
      <c r="F3" s="15"/>
      <c r="G3" s="18"/>
      <c r="H3" s="273"/>
      <c r="I3" s="53"/>
      <c r="J3" s="25"/>
      <c r="K3" s="15"/>
      <c r="L3" s="20"/>
      <c r="M3" s="20"/>
      <c r="N3" s="20"/>
      <c r="O3" s="274" t="s">
        <v>18</v>
      </c>
      <c r="P3" s="275"/>
      <c r="Q3" s="25" t="s">
        <v>19</v>
      </c>
      <c r="R3" s="173"/>
      <c r="S3" s="15" t="s">
        <v>20</v>
      </c>
      <c r="T3" s="23" t="s">
        <v>21</v>
      </c>
      <c r="U3" s="24"/>
      <c r="V3" s="12"/>
      <c r="W3" s="12"/>
    </row>
    <row r="4" spans="1:23" s="13" customFormat="1" ht="12.75">
      <c r="A4" s="14" t="s">
        <v>22</v>
      </c>
      <c r="B4" s="15" t="s">
        <v>0</v>
      </c>
      <c r="C4" s="16" t="s">
        <v>20</v>
      </c>
      <c r="D4" s="15" t="s">
        <v>23</v>
      </c>
      <c r="E4" s="16" t="s">
        <v>24</v>
      </c>
      <c r="F4" s="17" t="s">
        <v>25</v>
      </c>
      <c r="G4" s="18" t="s">
        <v>20</v>
      </c>
      <c r="H4" s="16" t="s">
        <v>33</v>
      </c>
      <c r="I4" s="53"/>
      <c r="J4" s="19" t="s">
        <v>45</v>
      </c>
      <c r="K4" s="15" t="s">
        <v>26</v>
      </c>
      <c r="L4" s="20" t="s">
        <v>27</v>
      </c>
      <c r="M4" s="20"/>
      <c r="N4" s="20"/>
      <c r="O4" s="21" t="s">
        <v>28</v>
      </c>
      <c r="P4" s="22"/>
      <c r="Q4" s="62" t="s">
        <v>29</v>
      </c>
      <c r="R4" s="173" t="s">
        <v>19</v>
      </c>
      <c r="S4" s="15" t="s">
        <v>29</v>
      </c>
      <c r="T4" s="23" t="s">
        <v>29</v>
      </c>
      <c r="U4" s="24"/>
      <c r="V4" s="12"/>
      <c r="W4" s="12"/>
    </row>
    <row r="5" spans="1:23" s="13" customFormat="1" ht="12.75">
      <c r="A5" s="14" t="s">
        <v>20</v>
      </c>
      <c r="B5" s="15" t="s">
        <v>2</v>
      </c>
      <c r="C5" s="25" t="s">
        <v>2</v>
      </c>
      <c r="D5" s="15" t="s">
        <v>30</v>
      </c>
      <c r="E5" s="16" t="s">
        <v>30</v>
      </c>
      <c r="F5" s="15" t="s">
        <v>31</v>
      </c>
      <c r="G5" s="18" t="s">
        <v>32</v>
      </c>
      <c r="H5" s="16"/>
      <c r="I5" s="54" t="s">
        <v>34</v>
      </c>
      <c r="J5" s="16" t="s">
        <v>31</v>
      </c>
      <c r="K5" s="15" t="s">
        <v>35</v>
      </c>
      <c r="L5" s="20" t="s">
        <v>35</v>
      </c>
      <c r="M5" s="20"/>
      <c r="N5" s="20"/>
      <c r="O5" s="26"/>
      <c r="P5" s="18"/>
      <c r="Q5" s="62" t="s">
        <v>36</v>
      </c>
      <c r="R5" s="173" t="s">
        <v>2</v>
      </c>
      <c r="S5" s="15" t="s">
        <v>36</v>
      </c>
      <c r="T5" s="23" t="s">
        <v>36</v>
      </c>
      <c r="U5" s="27" t="s">
        <v>3</v>
      </c>
      <c r="V5" s="12"/>
      <c r="W5" s="12"/>
    </row>
    <row r="6" spans="1:23" s="13" customFormat="1" ht="13.5" thickBot="1">
      <c r="A6" s="28" t="s">
        <v>2</v>
      </c>
      <c r="B6" s="29"/>
      <c r="C6" s="30"/>
      <c r="D6" s="29" t="s">
        <v>37</v>
      </c>
      <c r="E6" s="30" t="s">
        <v>37</v>
      </c>
      <c r="F6" s="29"/>
      <c r="G6" s="31" t="s">
        <v>38</v>
      </c>
      <c r="H6" s="32" t="s">
        <v>53</v>
      </c>
      <c r="I6" s="55"/>
      <c r="J6" s="30"/>
      <c r="K6" s="29" t="s">
        <v>39</v>
      </c>
      <c r="L6" s="33" t="s">
        <v>39</v>
      </c>
      <c r="M6" s="33"/>
      <c r="N6" s="33"/>
      <c r="O6" s="34" t="s">
        <v>40</v>
      </c>
      <c r="P6" s="35" t="s">
        <v>21</v>
      </c>
      <c r="Q6" s="36" t="s">
        <v>41</v>
      </c>
      <c r="R6" s="174"/>
      <c r="S6" s="175" t="s">
        <v>42</v>
      </c>
      <c r="T6" s="37" t="s">
        <v>43</v>
      </c>
      <c r="U6" s="38"/>
      <c r="V6" s="12"/>
      <c r="W6" s="12"/>
    </row>
    <row r="7" spans="1:23" s="46" customFormat="1" ht="15" customHeight="1" thickTop="1">
      <c r="A7" s="204"/>
      <c r="B7" s="205"/>
      <c r="C7" s="206"/>
      <c r="D7" s="100" t="s">
        <v>70</v>
      </c>
      <c r="E7" s="101" t="s">
        <v>64</v>
      </c>
      <c r="F7" s="207">
        <f>GHESUPS!C7</f>
        <v>0.8</v>
      </c>
      <c r="G7" s="208">
        <f>GHESUPS!H7</f>
        <v>7.5</v>
      </c>
      <c r="H7" s="209">
        <v>5</v>
      </c>
      <c r="I7" s="210">
        <f>H7*G7*F7</f>
        <v>30</v>
      </c>
      <c r="J7" s="211">
        <v>0.73</v>
      </c>
      <c r="K7" s="100" t="s">
        <v>69</v>
      </c>
      <c r="L7" s="97">
        <v>1</v>
      </c>
      <c r="M7" s="149">
        <v>6</v>
      </c>
      <c r="N7" s="212"/>
      <c r="O7" s="213">
        <f>0.0124*I7/(L7*M7)</f>
        <v>0.062</v>
      </c>
      <c r="P7" s="207">
        <f>O7</f>
        <v>0.062</v>
      </c>
      <c r="Q7" s="107">
        <v>0.5</v>
      </c>
      <c r="R7" s="214" t="s">
        <v>44</v>
      </c>
      <c r="S7" s="215" t="e">
        <f>#REF!</f>
        <v>#REF!</v>
      </c>
      <c r="T7" s="213" t="e">
        <f>$Q$7+P7+$S$7</f>
        <v>#REF!</v>
      </c>
      <c r="U7" s="216" t="s">
        <v>63</v>
      </c>
      <c r="V7" s="67"/>
      <c r="W7" s="67"/>
    </row>
    <row r="8" spans="1:23" s="46" customFormat="1" ht="15" customHeight="1">
      <c r="A8" s="271"/>
      <c r="B8" s="170"/>
      <c r="C8" s="171"/>
      <c r="D8" s="100"/>
      <c r="E8" s="101"/>
      <c r="F8" s="172"/>
      <c r="G8" s="140"/>
      <c r="H8" s="104"/>
      <c r="I8" s="96"/>
      <c r="J8" s="199"/>
      <c r="K8" s="100"/>
      <c r="L8" s="97"/>
      <c r="M8" s="149"/>
      <c r="N8" s="98"/>
      <c r="O8" s="106"/>
      <c r="P8" s="102"/>
      <c r="Q8" s="107"/>
      <c r="R8" s="217"/>
      <c r="S8" s="218"/>
      <c r="T8" s="106"/>
      <c r="U8" s="203"/>
      <c r="V8" s="67"/>
      <c r="W8" s="67"/>
    </row>
    <row r="9" spans="1:23" s="46" customFormat="1" ht="12.75" customHeight="1">
      <c r="A9" s="267"/>
      <c r="B9" s="170"/>
      <c r="C9" s="171"/>
      <c r="D9" s="100"/>
      <c r="E9" s="101"/>
      <c r="F9" s="172"/>
      <c r="G9" s="140"/>
      <c r="H9" s="104"/>
      <c r="I9" s="96"/>
      <c r="J9" s="199"/>
      <c r="K9" s="100"/>
      <c r="L9" s="97"/>
      <c r="M9" s="149"/>
      <c r="N9" s="98"/>
      <c r="O9" s="106"/>
      <c r="P9" s="102"/>
      <c r="Q9" s="107"/>
      <c r="R9" s="217"/>
      <c r="S9" s="218"/>
      <c r="T9" s="106"/>
      <c r="U9" s="203"/>
      <c r="V9" s="67"/>
      <c r="W9" s="67"/>
    </row>
    <row r="10" spans="1:23" s="46" customFormat="1" ht="12.75" customHeight="1">
      <c r="A10" s="267"/>
      <c r="B10" s="170"/>
      <c r="C10" s="171"/>
      <c r="D10" s="100"/>
      <c r="E10" s="101"/>
      <c r="F10" s="172"/>
      <c r="G10" s="140"/>
      <c r="H10" s="104"/>
      <c r="I10" s="138"/>
      <c r="J10" s="110"/>
      <c r="K10" s="100"/>
      <c r="L10" s="97"/>
      <c r="M10" s="149"/>
      <c r="N10" s="98"/>
      <c r="O10" s="106"/>
      <c r="P10" s="102"/>
      <c r="Q10" s="107"/>
      <c r="R10" s="217"/>
      <c r="S10" s="219"/>
      <c r="T10" s="106"/>
      <c r="U10" s="150"/>
      <c r="V10" s="67"/>
      <c r="W10" s="67"/>
    </row>
    <row r="11" spans="1:23" s="46" customFormat="1" ht="12.75" customHeight="1">
      <c r="A11" s="267"/>
      <c r="B11" s="170"/>
      <c r="C11" s="171"/>
      <c r="D11" s="100"/>
      <c r="E11" s="101"/>
      <c r="F11" s="172"/>
      <c r="G11" s="140"/>
      <c r="H11" s="104"/>
      <c r="I11" s="138"/>
      <c r="J11" s="110"/>
      <c r="K11" s="100"/>
      <c r="L11" s="97"/>
      <c r="M11" s="149"/>
      <c r="N11" s="98"/>
      <c r="O11" s="106"/>
      <c r="P11" s="102"/>
      <c r="Q11" s="107"/>
      <c r="R11" s="217"/>
      <c r="S11" s="219"/>
      <c r="T11" s="106"/>
      <c r="U11" s="150"/>
      <c r="V11" s="67"/>
      <c r="W11" s="67"/>
    </row>
    <row r="12" spans="1:23" s="46" customFormat="1" ht="12.75" customHeight="1">
      <c r="A12" s="267"/>
      <c r="B12" s="170"/>
      <c r="C12" s="171"/>
      <c r="D12" s="100"/>
      <c r="E12" s="101"/>
      <c r="F12" s="172"/>
      <c r="G12" s="140"/>
      <c r="H12" s="104"/>
      <c r="I12" s="138"/>
      <c r="J12" s="110"/>
      <c r="K12" s="100"/>
      <c r="L12" s="97"/>
      <c r="M12" s="149"/>
      <c r="N12" s="98"/>
      <c r="O12" s="106"/>
      <c r="P12" s="102"/>
      <c r="Q12" s="107"/>
      <c r="R12" s="217"/>
      <c r="S12" s="219"/>
      <c r="T12" s="106"/>
      <c r="U12" s="150"/>
      <c r="V12" s="67"/>
      <c r="W12" s="67"/>
    </row>
    <row r="13" spans="1:23" s="46" customFormat="1" ht="12.75" customHeight="1">
      <c r="A13" s="268"/>
      <c r="B13" s="176"/>
      <c r="C13" s="220"/>
      <c r="D13" s="178"/>
      <c r="E13" s="101"/>
      <c r="F13" s="172"/>
      <c r="G13" s="140"/>
      <c r="H13" s="182"/>
      <c r="I13" s="221"/>
      <c r="J13" s="222"/>
      <c r="K13" s="178"/>
      <c r="L13" s="223"/>
      <c r="M13" s="224"/>
      <c r="N13" s="225"/>
      <c r="O13" s="185"/>
      <c r="P13" s="226"/>
      <c r="Q13" s="107"/>
      <c r="R13" s="227"/>
      <c r="S13" s="228"/>
      <c r="T13" s="106"/>
      <c r="U13" s="229"/>
      <c r="V13" s="67"/>
      <c r="W13" s="67"/>
    </row>
    <row r="14" spans="1:23" s="46" customFormat="1" ht="12.75" customHeight="1">
      <c r="A14" s="230"/>
      <c r="B14" s="176"/>
      <c r="C14" s="220"/>
      <c r="D14" s="178"/>
      <c r="E14" s="101"/>
      <c r="F14" s="231"/>
      <c r="G14" s="232"/>
      <c r="H14" s="182"/>
      <c r="I14" s="183"/>
      <c r="J14" s="222"/>
      <c r="K14" s="233"/>
      <c r="L14" s="234"/>
      <c r="M14" s="235"/>
      <c r="N14" s="236"/>
      <c r="O14" s="237"/>
      <c r="P14" s="180"/>
      <c r="Q14" s="107"/>
      <c r="R14" s="227"/>
      <c r="S14" s="231"/>
      <c r="T14" s="238"/>
      <c r="U14" s="229"/>
      <c r="V14" s="67"/>
      <c r="W14" s="67"/>
    </row>
    <row r="15" spans="1:23" s="46" customFormat="1" ht="12.75" customHeight="1">
      <c r="A15" s="271"/>
      <c r="B15" s="170"/>
      <c r="C15" s="171"/>
      <c r="D15" s="100"/>
      <c r="E15" s="101"/>
      <c r="F15" s="172"/>
      <c r="G15" s="140"/>
      <c r="H15" s="104"/>
      <c r="I15" s="96"/>
      <c r="J15" s="110"/>
      <c r="K15" s="178"/>
      <c r="L15" s="97"/>
      <c r="M15" s="149"/>
      <c r="N15" s="98"/>
      <c r="O15" s="106"/>
      <c r="P15" s="102"/>
      <c r="Q15" s="107"/>
      <c r="R15" s="217"/>
      <c r="S15" s="239"/>
      <c r="T15" s="106"/>
      <c r="U15" s="150"/>
      <c r="V15" s="67"/>
      <c r="W15" s="67"/>
    </row>
    <row r="16" spans="1:23" s="46" customFormat="1" ht="12.75" customHeight="1">
      <c r="A16" s="267"/>
      <c r="B16" s="170"/>
      <c r="C16" s="171"/>
      <c r="D16" s="100"/>
      <c r="E16" s="101"/>
      <c r="F16" s="172"/>
      <c r="G16" s="140"/>
      <c r="H16" s="104"/>
      <c r="I16" s="138"/>
      <c r="J16" s="110"/>
      <c r="K16" s="178"/>
      <c r="L16" s="97"/>
      <c r="M16" s="149"/>
      <c r="N16" s="98"/>
      <c r="O16" s="106"/>
      <c r="P16" s="102"/>
      <c r="Q16" s="107"/>
      <c r="R16" s="217"/>
      <c r="S16" s="239"/>
      <c r="T16" s="106"/>
      <c r="U16" s="150"/>
      <c r="V16" s="67"/>
      <c r="W16" s="67"/>
    </row>
    <row r="17" spans="1:23" s="46" customFormat="1" ht="12.75" customHeight="1">
      <c r="A17" s="268"/>
      <c r="B17" s="176"/>
      <c r="C17" s="220"/>
      <c r="D17" s="178"/>
      <c r="E17" s="101"/>
      <c r="F17" s="172"/>
      <c r="G17" s="140"/>
      <c r="H17" s="182"/>
      <c r="I17" s="221"/>
      <c r="J17" s="222"/>
      <c r="K17" s="178"/>
      <c r="L17" s="223"/>
      <c r="M17" s="224"/>
      <c r="N17" s="225"/>
      <c r="O17" s="185"/>
      <c r="P17" s="180"/>
      <c r="Q17" s="107"/>
      <c r="R17" s="227"/>
      <c r="S17" s="178"/>
      <c r="T17" s="106"/>
      <c r="U17" s="229"/>
      <c r="V17" s="67"/>
      <c r="W17" s="67"/>
    </row>
    <row r="18" spans="1:23" s="46" customFormat="1" ht="12.75" customHeight="1">
      <c r="A18" s="163"/>
      <c r="B18" s="176"/>
      <c r="C18" s="220"/>
      <c r="D18" s="178"/>
      <c r="E18" s="101"/>
      <c r="F18" s="231"/>
      <c r="G18" s="232"/>
      <c r="H18" s="182"/>
      <c r="I18" s="183"/>
      <c r="J18" s="222"/>
      <c r="K18" s="233"/>
      <c r="L18" s="234"/>
      <c r="M18" s="235"/>
      <c r="N18" s="236"/>
      <c r="O18" s="185"/>
      <c r="P18" s="180"/>
      <c r="Q18" s="107"/>
      <c r="R18" s="227"/>
      <c r="S18" s="178"/>
      <c r="T18" s="238"/>
      <c r="U18" s="229"/>
      <c r="V18" s="67"/>
      <c r="W18" s="67"/>
    </row>
    <row r="19" spans="1:23" s="46" customFormat="1" ht="12.75" customHeight="1">
      <c r="A19" s="271"/>
      <c r="B19" s="170"/>
      <c r="C19" s="171"/>
      <c r="D19" s="100"/>
      <c r="E19" s="101"/>
      <c r="F19" s="172"/>
      <c r="G19" s="140"/>
      <c r="H19" s="104"/>
      <c r="I19" s="96"/>
      <c r="J19" s="110"/>
      <c r="K19" s="178"/>
      <c r="L19" s="97"/>
      <c r="M19" s="149"/>
      <c r="N19" s="98"/>
      <c r="O19" s="106"/>
      <c r="P19" s="102"/>
      <c r="Q19" s="107"/>
      <c r="R19" s="217"/>
      <c r="S19" s="239"/>
      <c r="T19" s="106"/>
      <c r="U19" s="150"/>
      <c r="V19" s="67"/>
      <c r="W19" s="67"/>
    </row>
    <row r="20" spans="1:23" s="46" customFormat="1" ht="12.75" customHeight="1">
      <c r="A20" s="267"/>
      <c r="B20" s="170"/>
      <c r="C20" s="171"/>
      <c r="D20" s="100"/>
      <c r="E20" s="101"/>
      <c r="F20" s="172"/>
      <c r="G20" s="140"/>
      <c r="H20" s="104"/>
      <c r="I20" s="138"/>
      <c r="J20" s="110"/>
      <c r="K20" s="100"/>
      <c r="L20" s="97"/>
      <c r="M20" s="149"/>
      <c r="N20" s="98"/>
      <c r="O20" s="106"/>
      <c r="P20" s="102"/>
      <c r="Q20" s="107"/>
      <c r="R20" s="217"/>
      <c r="S20" s="219"/>
      <c r="T20" s="106"/>
      <c r="U20" s="150"/>
      <c r="V20" s="67"/>
      <c r="W20" s="67"/>
    </row>
    <row r="21" spans="1:23" s="46" customFormat="1" ht="12.75" customHeight="1">
      <c r="A21" s="267"/>
      <c r="B21" s="170"/>
      <c r="C21" s="171"/>
      <c r="D21" s="100"/>
      <c r="E21" s="101"/>
      <c r="F21" s="172"/>
      <c r="G21" s="140"/>
      <c r="H21" s="104"/>
      <c r="I21" s="138"/>
      <c r="J21" s="110"/>
      <c r="K21" s="178"/>
      <c r="L21" s="97"/>
      <c r="M21" s="149"/>
      <c r="N21" s="98"/>
      <c r="O21" s="106"/>
      <c r="P21" s="102"/>
      <c r="Q21" s="107"/>
      <c r="R21" s="217"/>
      <c r="S21" s="219"/>
      <c r="T21" s="106"/>
      <c r="U21" s="150"/>
      <c r="V21" s="67"/>
      <c r="W21" s="67"/>
    </row>
    <row r="22" spans="1:23" s="46" customFormat="1" ht="12.75" customHeight="1">
      <c r="A22" s="267"/>
      <c r="B22" s="170"/>
      <c r="C22" s="171"/>
      <c r="D22" s="100"/>
      <c r="E22" s="101"/>
      <c r="F22" s="172"/>
      <c r="G22" s="140"/>
      <c r="H22" s="104"/>
      <c r="I22" s="138"/>
      <c r="J22" s="110"/>
      <c r="K22" s="100"/>
      <c r="L22" s="97"/>
      <c r="M22" s="149"/>
      <c r="N22" s="98"/>
      <c r="O22" s="106"/>
      <c r="P22" s="102"/>
      <c r="Q22" s="107"/>
      <c r="R22" s="217"/>
      <c r="S22" s="219"/>
      <c r="T22" s="106"/>
      <c r="U22" s="150"/>
      <c r="V22" s="67"/>
      <c r="W22" s="67"/>
    </row>
    <row r="23" spans="1:23" s="46" customFormat="1" ht="12.75" customHeight="1">
      <c r="A23" s="268"/>
      <c r="B23" s="176"/>
      <c r="C23" s="220"/>
      <c r="D23" s="178"/>
      <c r="E23" s="101"/>
      <c r="F23" s="172"/>
      <c r="G23" s="140"/>
      <c r="H23" s="182"/>
      <c r="I23" s="221"/>
      <c r="J23" s="222"/>
      <c r="K23" s="178"/>
      <c r="L23" s="223"/>
      <c r="M23" s="224"/>
      <c r="N23" s="225"/>
      <c r="O23" s="185"/>
      <c r="P23" s="180"/>
      <c r="Q23" s="186"/>
      <c r="R23" s="227"/>
      <c r="S23" s="240"/>
      <c r="T23" s="185"/>
      <c r="U23" s="229"/>
      <c r="V23" s="67"/>
      <c r="W23" s="67"/>
    </row>
    <row r="24" spans="1:23" s="46" customFormat="1" ht="12.75" customHeight="1">
      <c r="A24" s="230"/>
      <c r="B24" s="176"/>
      <c r="C24" s="220"/>
      <c r="D24" s="178"/>
      <c r="E24" s="101"/>
      <c r="F24" s="231"/>
      <c r="G24" s="232"/>
      <c r="H24" s="182"/>
      <c r="I24" s="183"/>
      <c r="J24" s="222"/>
      <c r="K24" s="233"/>
      <c r="L24" s="234"/>
      <c r="M24" s="235"/>
      <c r="N24" s="236"/>
      <c r="O24" s="185"/>
      <c r="P24" s="180"/>
      <c r="Q24" s="186"/>
      <c r="R24" s="227"/>
      <c r="S24" s="240"/>
      <c r="T24" s="185"/>
      <c r="U24" s="229"/>
      <c r="V24" s="67"/>
      <c r="W24" s="67"/>
    </row>
    <row r="25" spans="1:23" s="46" customFormat="1" ht="12.75" customHeight="1">
      <c r="A25" s="163"/>
      <c r="B25" s="170"/>
      <c r="C25" s="171"/>
      <c r="D25" s="100"/>
      <c r="E25" s="101"/>
      <c r="F25" s="102"/>
      <c r="G25" s="103"/>
      <c r="H25" s="104"/>
      <c r="I25" s="96"/>
      <c r="J25" s="110"/>
      <c r="K25" s="96"/>
      <c r="L25" s="97"/>
      <c r="M25" s="105"/>
      <c r="N25" s="98"/>
      <c r="O25" s="106"/>
      <c r="P25" s="102"/>
      <c r="Q25" s="107"/>
      <c r="R25" s="217"/>
      <c r="S25" s="239"/>
      <c r="T25" s="106"/>
      <c r="U25" s="203"/>
      <c r="V25" s="67"/>
      <c r="W25" s="67"/>
    </row>
    <row r="26" spans="1:23" s="46" customFormat="1" ht="12.75" customHeight="1">
      <c r="A26" s="163"/>
      <c r="B26" s="144"/>
      <c r="C26" s="99"/>
      <c r="D26" s="100"/>
      <c r="E26" s="101"/>
      <c r="F26" s="102"/>
      <c r="G26" s="103"/>
      <c r="H26" s="104"/>
      <c r="I26" s="138"/>
      <c r="J26" s="110"/>
      <c r="K26" s="96"/>
      <c r="L26" s="97"/>
      <c r="M26" s="155"/>
      <c r="N26" s="98"/>
      <c r="O26" s="106"/>
      <c r="P26" s="102"/>
      <c r="Q26" s="107"/>
      <c r="R26" s="217"/>
      <c r="S26" s="239"/>
      <c r="T26" s="106"/>
      <c r="U26" s="203"/>
      <c r="V26" s="67"/>
      <c r="W26" s="67"/>
    </row>
    <row r="27" spans="1:23" s="46" customFormat="1" ht="12.75" customHeight="1">
      <c r="A27" s="163"/>
      <c r="B27" s="139"/>
      <c r="C27" s="99"/>
      <c r="D27" s="100"/>
      <c r="E27" s="101"/>
      <c r="F27" s="102"/>
      <c r="G27" s="103"/>
      <c r="H27" s="104"/>
      <c r="I27" s="96"/>
      <c r="J27" s="110"/>
      <c r="K27" s="96"/>
      <c r="L27" s="97"/>
      <c r="M27" s="105"/>
      <c r="N27" s="98"/>
      <c r="O27" s="106"/>
      <c r="P27" s="112"/>
      <c r="Q27" s="107"/>
      <c r="R27" s="217"/>
      <c r="S27" s="239"/>
      <c r="T27" s="106"/>
      <c r="U27" s="203"/>
      <c r="V27" s="67"/>
      <c r="W27" s="67"/>
    </row>
    <row r="28" spans="1:23" s="46" customFormat="1" ht="12.75" customHeight="1">
      <c r="A28" s="163"/>
      <c r="B28" s="139"/>
      <c r="C28" s="99"/>
      <c r="D28" s="100"/>
      <c r="E28" s="101"/>
      <c r="F28" s="102"/>
      <c r="G28" s="103"/>
      <c r="H28" s="104"/>
      <c r="I28" s="96"/>
      <c r="J28" s="110"/>
      <c r="K28" s="96"/>
      <c r="L28" s="97"/>
      <c r="M28" s="105"/>
      <c r="N28" s="98"/>
      <c r="O28" s="106"/>
      <c r="P28" s="112"/>
      <c r="Q28" s="107"/>
      <c r="R28" s="217"/>
      <c r="S28" s="239"/>
      <c r="T28" s="106"/>
      <c r="U28" s="203"/>
      <c r="V28" s="67"/>
      <c r="W28" s="67"/>
    </row>
    <row r="29" spans="1:23" s="46" customFormat="1" ht="12.75" customHeight="1" thickBot="1">
      <c r="A29" s="241"/>
      <c r="B29" s="120"/>
      <c r="C29" s="95"/>
      <c r="D29" s="121"/>
      <c r="E29" s="122"/>
      <c r="F29" s="123"/>
      <c r="G29" s="124"/>
      <c r="H29" s="125"/>
      <c r="I29" s="126"/>
      <c r="J29" s="127"/>
      <c r="K29" s="121"/>
      <c r="L29" s="128"/>
      <c r="M29" s="129"/>
      <c r="N29" s="130"/>
      <c r="O29" s="131"/>
      <c r="P29" s="123"/>
      <c r="Q29" s="132"/>
      <c r="R29" s="242"/>
      <c r="S29" s="243"/>
      <c r="T29" s="131"/>
      <c r="U29" s="244"/>
      <c r="V29" s="67"/>
      <c r="W29" s="67"/>
    </row>
  </sheetData>
  <sheetProtection/>
  <mergeCells count="4">
    <mergeCell ref="A8:A13"/>
    <mergeCell ref="A15:A17"/>
    <mergeCell ref="A19:A23"/>
    <mergeCell ref="A2:U2"/>
  </mergeCells>
  <printOptions verticalCentered="1"/>
  <pageMargins left="0.35433070866141736" right="0.2755905511811024" top="0.31496062992125984" bottom="0.15748031496062992" header="0.15748031496062992" footer="0.15748031496062992"/>
  <pageSetup fitToHeight="1" fitToWidth="1" horizontalDpi="300" verticalDpi="300" orientation="landscape" paperSize="9" scale="91" r:id="rId1"/>
  <headerFooter alignWithMargins="0">
    <oddHeader>&amp;LF/Dosya/2004/UP04-10010/Altdos/Hesaplar.xls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MÜHENDİSLİK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NİHAT YANGIR</dc:creator>
  <cp:keywords/>
  <dc:description/>
  <cp:lastModifiedBy>toshiba</cp:lastModifiedBy>
  <cp:lastPrinted>2006-11-08T16:10:08Z</cp:lastPrinted>
  <dcterms:created xsi:type="dcterms:W3CDTF">1997-11-18T15:40:17Z</dcterms:created>
  <dcterms:modified xsi:type="dcterms:W3CDTF">2010-09-06T18:24:50Z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15EE084B">
    <vt:lpwstr/>
  </property>
  <property fmtid="{D5CDD505-2E9C-101B-9397-08002B2CF9AE}" pid="35" name="IVID356217ED">
    <vt:lpwstr/>
  </property>
  <property fmtid="{D5CDD505-2E9C-101B-9397-08002B2CF9AE}" pid="36" name="IVID31441407">
    <vt:lpwstr/>
  </property>
  <property fmtid="{D5CDD505-2E9C-101B-9397-08002B2CF9AE}" pid="37" name="IVID1E521CEC">
    <vt:lpwstr/>
  </property>
  <property fmtid="{D5CDD505-2E9C-101B-9397-08002B2CF9AE}" pid="38" name="IVID3000000">
    <vt:lpwstr/>
  </property>
  <property fmtid="{D5CDD505-2E9C-101B-9397-08002B2CF9AE}" pid="39" name="IVID4430272B">
    <vt:lpwstr/>
  </property>
  <property fmtid="{D5CDD505-2E9C-101B-9397-08002B2CF9AE}" pid="40" name="IVID1B093832">
    <vt:lpwstr/>
  </property>
  <property fmtid="{D5CDD505-2E9C-101B-9397-08002B2CF9AE}" pid="41" name="IVIDEAFC5A18">
    <vt:lpwstr/>
  </property>
  <property fmtid="{D5CDD505-2E9C-101B-9397-08002B2CF9AE}" pid="42" name="IVID235B1AD3">
    <vt:lpwstr/>
  </property>
  <property fmtid="{D5CDD505-2E9C-101B-9397-08002B2CF9AE}" pid="43" name="IVID2389A6C8">
    <vt:lpwstr/>
  </property>
  <property fmtid="{D5CDD505-2E9C-101B-9397-08002B2CF9AE}" pid="44" name="IVID38691853">
    <vt:lpwstr/>
  </property>
</Properties>
</file>