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<sst xmlns="http://schemas.openxmlformats.org/spreadsheetml/2006/main" count="97" uniqueCount="83">
  <si>
    <t>B1=b+(ή.b)</t>
  </si>
  <si>
    <t>b:Binada bulunan sürekli insan sayısı</t>
  </si>
  <si>
    <t>ή :Kişi artış oranı</t>
  </si>
  <si>
    <t>B1=</t>
  </si>
  <si>
    <t>Tr=(2*H/V)+(ta+tt)(Sp+1)+tp*P</t>
  </si>
  <si>
    <t>H:Seyir mesafesi</t>
  </si>
  <si>
    <t>V: Hız</t>
  </si>
  <si>
    <t>ta :Kalkış ve duruş için harcanan kayıp zaman</t>
  </si>
  <si>
    <t>tt : Kapı tipi ve genişliğine bağlı kayıp zaman</t>
  </si>
  <si>
    <t>Sp:Ana durak üzerindeki muhtemel durak adedi</t>
  </si>
  <si>
    <t>tp:Bir insanın giriş çıkış zamanı</t>
  </si>
  <si>
    <t>B2=B1*K</t>
  </si>
  <si>
    <t>B1:Binada bulunan toplam insan sayısı</t>
  </si>
  <si>
    <t>K:5 dakikadaki taşıma oranı</t>
  </si>
  <si>
    <t>B3=N*P</t>
  </si>
  <si>
    <t>N:Bir asansörün 5 dakikada yapacağı sefer sayısı</t>
  </si>
  <si>
    <t>N=300/Tr</t>
  </si>
  <si>
    <t>Z=B2/B3</t>
  </si>
  <si>
    <t>(Tablo 1)</t>
  </si>
  <si>
    <t>m</t>
  </si>
  <si>
    <t>m/s</t>
  </si>
  <si>
    <t>s</t>
  </si>
  <si>
    <t>(Projeden)</t>
  </si>
  <si>
    <t>(Tablo 3)</t>
  </si>
  <si>
    <t>(Tablo 4)</t>
  </si>
  <si>
    <t>(Çizelge 1)</t>
  </si>
  <si>
    <t>(Tablo 5)</t>
  </si>
  <si>
    <t>(Tablo 7)</t>
  </si>
  <si>
    <t>adet asansör</t>
  </si>
  <si>
    <t>ASANSÖR TRAFİK HESABI</t>
  </si>
  <si>
    <t>PROJE BİLGİLERİ</t>
  </si>
  <si>
    <t>Binanın kat adedi</t>
  </si>
  <si>
    <t>Her kattaki daire sayısı</t>
  </si>
  <si>
    <t>Asansörün seyir mesafesi</t>
  </si>
  <si>
    <t>Kapasite</t>
  </si>
  <si>
    <t>Hız</t>
  </si>
  <si>
    <t>1.BİNADA BULUNAN İNSAN SAYISI HESABI (B1)</t>
  </si>
  <si>
    <t>Bir dairedeki insan sayısı</t>
  </si>
  <si>
    <t>2.ASANSÖRÜN BİR SEFERİ İÇİN GEREKLİ SEYİR ZAMANI (Tr)</t>
  </si>
  <si>
    <t>kat</t>
  </si>
  <si>
    <t>daire</t>
  </si>
  <si>
    <t>kişi</t>
  </si>
  <si>
    <t>3.BİNADA 5 DAKİKADA TAŞINACAK İNSAN SAYISI (B2)</t>
  </si>
  <si>
    <t>4.BİR ASANSÖRÜN 5 DAKİKADA YAPACAĞI SEFER SAYISI (B3)</t>
  </si>
  <si>
    <t>5.GEREKLİ ASANSÖR SAYISI HESABI (Z)</t>
  </si>
  <si>
    <t>b&lt;200</t>
  </si>
  <si>
    <t>b&gt;200</t>
  </si>
  <si>
    <t>Tr=</t>
  </si>
  <si>
    <t>B2=</t>
  </si>
  <si>
    <t>B3=</t>
  </si>
  <si>
    <t>Z=</t>
  </si>
  <si>
    <t>BU TESİS  İÇİN</t>
  </si>
  <si>
    <t>ADET ASANSÖR UYGUNDUR</t>
  </si>
  <si>
    <t xml:space="preserve">TESİSAT ADI </t>
  </si>
  <si>
    <t>P:Kabin yolcu adedi</t>
  </si>
  <si>
    <t>sefer</t>
  </si>
  <si>
    <t>(*Çıkan bütün ondalıklı sayılar bir üst sayıya tamamlanacaktır)</t>
  </si>
  <si>
    <t>B-</t>
  </si>
  <si>
    <t>YÜRÜYEN MERDİVEN</t>
  </si>
  <si>
    <t>1-</t>
  </si>
  <si>
    <t>Yürüyen merdiven genişliği=1000,800,600mm</t>
  </si>
  <si>
    <t>2-</t>
  </si>
  <si>
    <t>(t):Yürüyen merdiven derinliği:400mm</t>
  </si>
  <si>
    <t>3-</t>
  </si>
  <si>
    <t>a:Yürüyen merdivenin eğimi:30 derece olabilir.</t>
  </si>
  <si>
    <t>4-</t>
  </si>
  <si>
    <t>(v):Yürüyen merdiven hızı:0,4;0,45;(0,5);0,55;0,6;0,65;0,7 m/s</t>
  </si>
  <si>
    <t>5-</t>
  </si>
  <si>
    <t>(Pth):Teorik yolcu kapasitesi:(yolcu/saat)</t>
  </si>
  <si>
    <t>6-</t>
  </si>
  <si>
    <t>(Pa):aktül yolcu kapasitesi(yolcu/saat)</t>
  </si>
  <si>
    <t>7-</t>
  </si>
  <si>
    <t>(Pm)Motor gücu(kw)(kone)</t>
  </si>
  <si>
    <t>15-</t>
  </si>
  <si>
    <t>YÜRÜYEN MERDİVEN YOLCU KAPASİTESİ-MOTOR GÜCÜ HESABI</t>
  </si>
  <si>
    <t>v(hız)</t>
  </si>
  <si>
    <t>eğim</t>
  </si>
  <si>
    <t>Akt.yolcu kap</t>
  </si>
  <si>
    <t>Motor gücü</t>
  </si>
  <si>
    <t>derece</t>
  </si>
  <si>
    <t>Pa(pers/h)</t>
  </si>
  <si>
    <t>Pm(kw)</t>
  </si>
  <si>
    <t xml:space="preserve">: 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</si>
</sst>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"/>
    <numFmt numFmtId="176" formatCode="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b/>
      <sz val="9"/>
      <name val="Arial Tur"/>
      <family val="0"/>
    </font>
    <font>
      <b/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1" fontId="0" fillId="0" borderId="11" xfId="0" applyNumberFormat="1" applyBorder="1" applyAlignment="1">
      <alignment horizontal="left" vertical="center"/>
    </xf>
    <xf numFmtId="0" fontId="5" fillId="0" borderId="0" xfId="0" applyFont="1" applyAlignment="1" applyProtection="1">
      <alignment/>
      <protection hidden="1" locked="0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15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0" xfId="0" applyFont="1" applyBorder="1" applyAlignment="1" applyProtection="1">
      <alignment horizontal="left" vertical="center"/>
      <protection hidden="1" locked="0"/>
    </xf>
    <xf numFmtId="0" fontId="1" fillId="0" borderId="11" xfId="0" applyFont="1" applyBorder="1" applyAlignment="1" applyProtection="1">
      <alignment horizontal="left" vertical="center"/>
      <protection hidden="1" locked="0"/>
    </xf>
    <xf numFmtId="0" fontId="1" fillId="0" borderId="12" xfId="0" applyFont="1" applyBorder="1" applyAlignment="1" applyProtection="1">
      <alignment horizontal="left" vertical="center"/>
      <protection hidden="1" locked="0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6" fillId="0" borderId="0" xfId="0" applyFont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26" fillId="35" borderId="19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27" fillId="37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  <xf numFmtId="0" fontId="5" fillId="38" borderId="15" xfId="0" applyFont="1" applyFill="1" applyBorder="1" applyAlignment="1" applyProtection="1">
      <alignment/>
      <protection hidden="1" locked="0"/>
    </xf>
    <xf numFmtId="0" fontId="5" fillId="38" borderId="18" xfId="0" applyFont="1" applyFill="1" applyBorder="1" applyAlignment="1" applyProtection="1">
      <alignment/>
      <protection hidden="1" locked="0"/>
    </xf>
    <xf numFmtId="0" fontId="5" fillId="39" borderId="15" xfId="0" applyFont="1" applyFill="1" applyBorder="1" applyAlignment="1" applyProtection="1">
      <alignment/>
      <protection hidden="1" locked="0"/>
    </xf>
    <xf numFmtId="0" fontId="2" fillId="40" borderId="10" xfId="0" applyFont="1" applyFill="1" applyBorder="1" applyAlignment="1">
      <alignment horizontal="right" vertical="center"/>
    </xf>
    <xf numFmtId="175" fontId="2" fillId="40" borderId="11" xfId="0" applyNumberFormat="1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left" vertical="center"/>
    </xf>
    <xf numFmtId="0" fontId="2" fillId="40" borderId="12" xfId="0" applyFont="1" applyFill="1" applyBorder="1" applyAlignment="1">
      <alignment vertical="center"/>
    </xf>
    <xf numFmtId="0" fontId="46" fillId="40" borderId="15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left"/>
    </xf>
    <xf numFmtId="0" fontId="7" fillId="38" borderId="15" xfId="0" applyFont="1" applyFill="1" applyBorder="1" applyAlignment="1">
      <alignment horizontal="right"/>
    </xf>
    <xf numFmtId="0" fontId="4" fillId="38" borderId="23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3" max="3" width="5.8515625" style="0" customWidth="1"/>
    <col min="4" max="4" width="15.28125" style="0" customWidth="1"/>
    <col min="5" max="5" width="13.421875" style="0" customWidth="1"/>
    <col min="6" max="6" width="22.8515625" style="0" customWidth="1"/>
    <col min="11" max="11" width="11.140625" style="0" customWidth="1"/>
  </cols>
  <sheetData>
    <row r="1" spans="1:11" ht="23.2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5:10" ht="13.5" customHeight="1" thickBot="1">
      <c r="E2" s="4"/>
      <c r="F2" s="4"/>
      <c r="G2" s="4"/>
      <c r="H2" s="4"/>
      <c r="I2" s="4"/>
      <c r="J2" s="4"/>
    </row>
    <row r="3" spans="1:10" s="3" customFormat="1" ht="19.5" customHeight="1" thickBot="1">
      <c r="A3" s="26" t="s">
        <v>53</v>
      </c>
      <c r="B3" s="27"/>
      <c r="C3" s="27" t="s">
        <v>82</v>
      </c>
      <c r="D3" s="27"/>
      <c r="E3" s="27"/>
      <c r="F3" s="27"/>
      <c r="G3" s="27"/>
      <c r="H3" s="27"/>
      <c r="I3" s="27"/>
      <c r="J3" s="28"/>
    </row>
    <row r="4" spans="1:10" ht="16.5" thickBot="1">
      <c r="A4" s="5"/>
      <c r="B4" s="5"/>
      <c r="C4" s="5"/>
      <c r="D4" s="5"/>
      <c r="E4" s="5"/>
      <c r="F4" s="5"/>
      <c r="G4" s="5"/>
      <c r="H4" s="2"/>
      <c r="I4" s="2"/>
      <c r="J4" s="2"/>
    </row>
    <row r="5" spans="1:5" ht="12.75">
      <c r="A5" s="54" t="s">
        <v>30</v>
      </c>
      <c r="B5" s="55"/>
      <c r="C5" s="55"/>
      <c r="D5" s="55"/>
      <c r="E5" s="56"/>
    </row>
    <row r="6" spans="1:5" ht="12.75">
      <c r="A6" s="24" t="s">
        <v>31</v>
      </c>
      <c r="B6" s="25"/>
      <c r="C6" s="25"/>
      <c r="D6" s="44">
        <v>6</v>
      </c>
      <c r="E6" s="14" t="s">
        <v>39</v>
      </c>
    </row>
    <row r="7" spans="1:5" ht="12.75">
      <c r="A7" s="24" t="s">
        <v>32</v>
      </c>
      <c r="B7" s="25"/>
      <c r="C7" s="25"/>
      <c r="D7" s="46">
        <v>4</v>
      </c>
      <c r="E7" s="14" t="s">
        <v>40</v>
      </c>
    </row>
    <row r="8" spans="1:5" ht="12.75">
      <c r="A8" s="24" t="s">
        <v>37</v>
      </c>
      <c r="B8" s="25"/>
      <c r="C8" s="25"/>
      <c r="D8" s="46">
        <v>4</v>
      </c>
      <c r="E8" s="14" t="s">
        <v>41</v>
      </c>
    </row>
    <row r="9" spans="1:5" ht="12.75">
      <c r="A9" s="24" t="s">
        <v>33</v>
      </c>
      <c r="B9" s="25"/>
      <c r="C9" s="25"/>
      <c r="D9" s="20">
        <f>D6*3</f>
        <v>18</v>
      </c>
      <c r="E9" s="14" t="s">
        <v>19</v>
      </c>
    </row>
    <row r="10" spans="1:13" ht="12.75">
      <c r="A10" s="24" t="s">
        <v>34</v>
      </c>
      <c r="B10" s="25"/>
      <c r="C10" s="25"/>
      <c r="D10" s="44">
        <v>4</v>
      </c>
      <c r="E10" s="14" t="s">
        <v>41</v>
      </c>
      <c r="K10" s="21"/>
      <c r="M10" s="21"/>
    </row>
    <row r="11" spans="1:13" ht="13.5" thickBot="1">
      <c r="A11" s="30" t="s">
        <v>35</v>
      </c>
      <c r="B11" s="31"/>
      <c r="C11" s="31"/>
      <c r="D11" s="45">
        <v>1</v>
      </c>
      <c r="E11" s="15" t="s">
        <v>20</v>
      </c>
      <c r="M11" s="16"/>
    </row>
    <row r="12" spans="1:13" ht="12.75">
      <c r="A12" s="1"/>
      <c r="B12" s="1"/>
      <c r="C12" s="1"/>
      <c r="M12" s="16"/>
    </row>
    <row r="13" spans="1:13" ht="12" customHeight="1">
      <c r="A13" s="11" t="s">
        <v>36</v>
      </c>
      <c r="B13" s="11"/>
      <c r="C13" s="11"/>
      <c r="D13" s="11"/>
      <c r="E13" s="11"/>
      <c r="F13" s="12"/>
      <c r="M13" s="16"/>
    </row>
    <row r="14" ht="12" customHeight="1">
      <c r="M14" s="16"/>
    </row>
    <row r="15" spans="1:14" ht="12.75">
      <c r="A15" t="s">
        <v>0</v>
      </c>
      <c r="M15" s="16"/>
      <c r="N15" s="17"/>
    </row>
    <row r="16" spans="1:14" ht="12.75">
      <c r="A16" t="s">
        <v>1</v>
      </c>
      <c r="E16">
        <f>D7*D8*D6</f>
        <v>96</v>
      </c>
      <c r="H16" t="s">
        <v>18</v>
      </c>
      <c r="M16" s="16"/>
      <c r="N16" s="19"/>
    </row>
    <row r="17" spans="1:14" ht="12.75">
      <c r="A17" t="s">
        <v>2</v>
      </c>
      <c r="E17" s="7">
        <f>IF(E16&lt;200,I17,I18)</f>
        <v>0.3</v>
      </c>
      <c r="H17" t="s">
        <v>45</v>
      </c>
      <c r="I17">
        <v>0.3</v>
      </c>
      <c r="M17" s="16"/>
      <c r="N17" s="18"/>
    </row>
    <row r="18" spans="8:14" ht="12" customHeight="1" thickBot="1">
      <c r="H18" t="s">
        <v>46</v>
      </c>
      <c r="I18">
        <v>0.25</v>
      </c>
      <c r="M18" s="16"/>
      <c r="N18" s="18"/>
    </row>
    <row r="19" spans="2:14" ht="18" customHeight="1" thickBot="1">
      <c r="B19" s="8" t="s">
        <v>3</v>
      </c>
      <c r="C19" s="9">
        <f>E16+E16*E17</f>
        <v>124.8</v>
      </c>
      <c r="D19" s="13" t="s">
        <v>41</v>
      </c>
      <c r="M19" s="16"/>
      <c r="N19" s="18"/>
    </row>
    <row r="20" spans="13:14" ht="12" customHeight="1">
      <c r="M20" s="16"/>
      <c r="N20" s="18"/>
    </row>
    <row r="21" spans="1:14" ht="12" customHeight="1">
      <c r="A21" s="11" t="s">
        <v>38</v>
      </c>
      <c r="B21" s="11"/>
      <c r="C21" s="11"/>
      <c r="D21" s="11"/>
      <c r="E21" s="11"/>
      <c r="F21" s="11"/>
      <c r="G21" s="12"/>
      <c r="M21" s="16"/>
      <c r="N21" s="18"/>
    </row>
    <row r="22" spans="13:14" ht="12" customHeight="1">
      <c r="M22" s="16"/>
      <c r="N22" s="18"/>
    </row>
    <row r="23" spans="1:14" ht="12.75">
      <c r="A23" t="s">
        <v>4</v>
      </c>
      <c r="M23" s="22"/>
      <c r="N23" s="23"/>
    </row>
    <row r="24" spans="1:14" ht="12.75">
      <c r="A24" t="s">
        <v>5</v>
      </c>
      <c r="F24">
        <f>D9</f>
        <v>18</v>
      </c>
      <c r="G24" t="s">
        <v>19</v>
      </c>
      <c r="H24" t="s">
        <v>22</v>
      </c>
      <c r="K24" s="17"/>
      <c r="L24" s="17"/>
      <c r="M24" s="17"/>
      <c r="N24" s="17"/>
    </row>
    <row r="25" spans="1:8" ht="12.75">
      <c r="A25" t="s">
        <v>6</v>
      </c>
      <c r="F25">
        <f>D11</f>
        <v>1</v>
      </c>
      <c r="G25" t="s">
        <v>20</v>
      </c>
      <c r="H25" t="s">
        <v>22</v>
      </c>
    </row>
    <row r="26" spans="1:8" ht="12.75">
      <c r="A26" t="s">
        <v>7</v>
      </c>
      <c r="F26" s="10">
        <v>1</v>
      </c>
      <c r="G26" t="s">
        <v>21</v>
      </c>
      <c r="H26" t="s">
        <v>23</v>
      </c>
    </row>
    <row r="27" spans="1:8" ht="12.75">
      <c r="A27" t="s">
        <v>8</v>
      </c>
      <c r="F27" s="10">
        <v>10</v>
      </c>
      <c r="G27" t="s">
        <v>21</v>
      </c>
      <c r="H27" t="s">
        <v>24</v>
      </c>
    </row>
    <row r="28" spans="1:8" ht="12.75">
      <c r="A28" t="s">
        <v>9</v>
      </c>
      <c r="F28" s="10">
        <v>2.73</v>
      </c>
      <c r="H28" t="s">
        <v>25</v>
      </c>
    </row>
    <row r="29" spans="1:8" ht="12.75">
      <c r="A29" t="s">
        <v>10</v>
      </c>
      <c r="F29" s="10">
        <v>2.2</v>
      </c>
      <c r="G29" t="s">
        <v>21</v>
      </c>
      <c r="H29" t="s">
        <v>26</v>
      </c>
    </row>
    <row r="30" spans="1:8" ht="12.75">
      <c r="A30" t="s">
        <v>54</v>
      </c>
      <c r="F30">
        <f>D10</f>
        <v>4</v>
      </c>
      <c r="G30" t="s">
        <v>41</v>
      </c>
      <c r="H30" t="s">
        <v>22</v>
      </c>
    </row>
    <row r="31" ht="12" customHeight="1" thickBot="1"/>
    <row r="32" spans="2:4" ht="18" customHeight="1" thickBot="1">
      <c r="B32" s="8" t="s">
        <v>47</v>
      </c>
      <c r="C32" s="9">
        <f>2*F24/F25+(F26+F27)*(F28+1)+F29*F30</f>
        <v>85.83</v>
      </c>
      <c r="D32" s="13" t="s">
        <v>21</v>
      </c>
    </row>
    <row r="33" ht="12" customHeight="1"/>
    <row r="34" spans="1:6" ht="12" customHeight="1">
      <c r="A34" s="11" t="s">
        <v>42</v>
      </c>
      <c r="B34" s="11"/>
      <c r="C34" s="11"/>
      <c r="D34" s="11"/>
      <c r="E34" s="11"/>
      <c r="F34" s="11"/>
    </row>
    <row r="35" ht="12" customHeight="1"/>
    <row r="36" ht="12.75">
      <c r="A36" t="s">
        <v>11</v>
      </c>
    </row>
    <row r="37" spans="1:7" ht="12.75">
      <c r="A37" t="s">
        <v>12</v>
      </c>
      <c r="F37" s="16">
        <f>C19</f>
        <v>124.8</v>
      </c>
      <c r="G37" t="s">
        <v>41</v>
      </c>
    </row>
    <row r="38" spans="1:8" ht="12.75">
      <c r="A38" t="s">
        <v>13</v>
      </c>
      <c r="F38" s="10">
        <v>0.075</v>
      </c>
      <c r="H38" t="s">
        <v>27</v>
      </c>
    </row>
    <row r="39" ht="12" customHeight="1" thickBot="1"/>
    <row r="40" spans="2:4" ht="18" customHeight="1" thickBot="1">
      <c r="B40" s="8" t="s">
        <v>48</v>
      </c>
      <c r="C40" s="9">
        <f>C19*F38</f>
        <v>9.36</v>
      </c>
      <c r="D40" s="13" t="s">
        <v>41</v>
      </c>
    </row>
    <row r="41" ht="12" customHeight="1"/>
    <row r="42" spans="1:7" ht="12" customHeight="1">
      <c r="A42" s="11" t="s">
        <v>43</v>
      </c>
      <c r="B42" s="11"/>
      <c r="C42" s="11"/>
      <c r="D42" s="11"/>
      <c r="E42" s="11"/>
      <c r="F42" s="11"/>
      <c r="G42" s="11"/>
    </row>
    <row r="43" spans="1:7" ht="12" customHeight="1">
      <c r="A43" s="3"/>
      <c r="B43" s="3"/>
      <c r="C43" s="3"/>
      <c r="D43" s="3"/>
      <c r="E43" s="3"/>
      <c r="F43" s="3"/>
      <c r="G43" s="3"/>
    </row>
    <row r="44" ht="12.75">
      <c r="A44" t="s">
        <v>14</v>
      </c>
    </row>
    <row r="45" ht="12.75">
      <c r="A45" t="s">
        <v>15</v>
      </c>
    </row>
    <row r="46" spans="1:7" ht="12.75">
      <c r="A46" t="s">
        <v>16</v>
      </c>
      <c r="F46" s="6">
        <f>300/C32</f>
        <v>3.4952813701502974</v>
      </c>
      <c r="G46" t="s">
        <v>55</v>
      </c>
    </row>
    <row r="47" ht="12" customHeight="1" thickBot="1"/>
    <row r="48" spans="2:4" ht="18" customHeight="1" thickBot="1">
      <c r="B48" s="8" t="s">
        <v>49</v>
      </c>
      <c r="C48" s="9">
        <f>300/C32*F30</f>
        <v>13.98112548060119</v>
      </c>
      <c r="D48" s="13" t="s">
        <v>41</v>
      </c>
    </row>
    <row r="49" ht="12" customHeight="1"/>
    <row r="50" spans="1:5" ht="12" customHeight="1">
      <c r="A50" s="11" t="s">
        <v>44</v>
      </c>
      <c r="B50" s="11"/>
      <c r="C50" s="11"/>
      <c r="D50" s="11"/>
      <c r="E50" s="12"/>
    </row>
    <row r="51" spans="1:4" ht="12" customHeight="1">
      <c r="A51" s="3"/>
      <c r="B51" s="3"/>
      <c r="C51" s="3"/>
      <c r="D51" s="3"/>
    </row>
    <row r="52" spans="1:2" ht="12.75">
      <c r="A52" t="s">
        <v>17</v>
      </c>
      <c r="B52" t="s">
        <v>56</v>
      </c>
    </row>
    <row r="53" ht="13.5" thickBot="1"/>
    <row r="54" spans="2:5" ht="19.5" customHeight="1" thickBot="1">
      <c r="B54" s="47" t="s">
        <v>50</v>
      </c>
      <c r="C54" s="48">
        <f>C40/C48</f>
        <v>0.6694739999999999</v>
      </c>
      <c r="D54" s="49" t="s">
        <v>28</v>
      </c>
      <c r="E54" s="50"/>
    </row>
    <row r="56" spans="1:7" ht="18">
      <c r="A56" s="53" t="s">
        <v>51</v>
      </c>
      <c r="B56" s="53"/>
      <c r="C56" s="51">
        <f>CEILING(C54,1)</f>
        <v>1</v>
      </c>
      <c r="D56" s="52" t="s">
        <v>52</v>
      </c>
      <c r="E56" s="52"/>
      <c r="F56" s="52"/>
      <c r="G56" s="52"/>
    </row>
    <row r="60" ht="12.75">
      <c r="A60" s="32"/>
    </row>
    <row r="61" spans="1:4" ht="12.75">
      <c r="A61" s="33"/>
      <c r="B61" s="34" t="s">
        <v>57</v>
      </c>
      <c r="C61" s="35" t="s">
        <v>58</v>
      </c>
      <c r="D61" s="35"/>
    </row>
    <row r="62" spans="1:6" ht="12.75">
      <c r="A62" s="33"/>
      <c r="B62" s="36" t="s">
        <v>59</v>
      </c>
      <c r="C62" s="37" t="s">
        <v>60</v>
      </c>
      <c r="D62" s="38"/>
      <c r="E62" s="38"/>
      <c r="F62" s="39"/>
    </row>
    <row r="63" spans="1:6" ht="12.75">
      <c r="A63" s="33"/>
      <c r="B63" s="36" t="s">
        <v>61</v>
      </c>
      <c r="C63" s="37" t="s">
        <v>62</v>
      </c>
      <c r="D63" s="38"/>
      <c r="E63" s="38"/>
      <c r="F63" s="39"/>
    </row>
    <row r="64" spans="1:6" ht="12.75">
      <c r="A64" s="33"/>
      <c r="B64" s="36" t="s">
        <v>63</v>
      </c>
      <c r="C64" s="37" t="s">
        <v>64</v>
      </c>
      <c r="D64" s="38"/>
      <c r="E64" s="38"/>
      <c r="F64" s="39"/>
    </row>
    <row r="65" spans="1:6" ht="12.75">
      <c r="A65" s="33"/>
      <c r="B65" s="36" t="s">
        <v>65</v>
      </c>
      <c r="C65" s="37" t="s">
        <v>66</v>
      </c>
      <c r="D65" s="38"/>
      <c r="E65" s="38"/>
      <c r="F65" s="39"/>
    </row>
    <row r="66" spans="1:6" ht="12.75">
      <c r="A66" s="33"/>
      <c r="B66" s="36" t="s">
        <v>67</v>
      </c>
      <c r="C66" s="37" t="s">
        <v>68</v>
      </c>
      <c r="D66" s="38"/>
      <c r="E66" s="38"/>
      <c r="F66" s="39"/>
    </row>
    <row r="67" spans="1:6" ht="12.75">
      <c r="A67" s="33"/>
      <c r="B67" s="36" t="s">
        <v>69</v>
      </c>
      <c r="C67" s="37" t="s">
        <v>70</v>
      </c>
      <c r="D67" s="38"/>
      <c r="E67" s="38"/>
      <c r="F67" s="39"/>
    </row>
    <row r="68" spans="1:6" ht="12.75">
      <c r="A68" s="33"/>
      <c r="B68" s="36" t="s">
        <v>71</v>
      </c>
      <c r="C68" s="37" t="s">
        <v>72</v>
      </c>
      <c r="D68" s="38"/>
      <c r="E68" s="38"/>
      <c r="F68" s="39"/>
    </row>
    <row r="69" spans="1:6" ht="12.75">
      <c r="A69" s="33" t="s">
        <v>73</v>
      </c>
      <c r="C69" s="40" t="s">
        <v>74</v>
      </c>
      <c r="D69" s="40"/>
      <c r="E69" s="40"/>
      <c r="F69" s="40"/>
    </row>
    <row r="70" spans="3:6" ht="12.75">
      <c r="C70" s="41" t="s">
        <v>75</v>
      </c>
      <c r="D70" s="41" t="s">
        <v>76</v>
      </c>
      <c r="E70" s="42" t="s">
        <v>77</v>
      </c>
      <c r="F70" s="42" t="s">
        <v>78</v>
      </c>
    </row>
    <row r="71" spans="3:6" ht="12.75">
      <c r="C71" s="41" t="s">
        <v>20</v>
      </c>
      <c r="D71" s="41" t="s">
        <v>79</v>
      </c>
      <c r="E71" s="42" t="s">
        <v>80</v>
      </c>
      <c r="F71" s="42" t="s">
        <v>81</v>
      </c>
    </row>
    <row r="72" spans="3:6" ht="12.75">
      <c r="C72" s="41">
        <v>0.5</v>
      </c>
      <c r="D72" s="41">
        <v>30</v>
      </c>
      <c r="E72" s="42">
        <f>18000*C72*0.83</f>
        <v>7470</v>
      </c>
      <c r="F72" s="43">
        <f>0.006*C72*E72*SIN(3.14/360*(90-D72))</f>
        <v>11.199848000231926</v>
      </c>
    </row>
  </sheetData>
  <sheetProtection/>
  <mergeCells count="21">
    <mergeCell ref="C68:F68"/>
    <mergeCell ref="C69:F69"/>
    <mergeCell ref="C62:F62"/>
    <mergeCell ref="C63:F63"/>
    <mergeCell ref="C64:F64"/>
    <mergeCell ref="C65:F65"/>
    <mergeCell ref="C66:F66"/>
    <mergeCell ref="C67:F67"/>
    <mergeCell ref="A56:B56"/>
    <mergeCell ref="D56:G56"/>
    <mergeCell ref="A6:C6"/>
    <mergeCell ref="A7:C7"/>
    <mergeCell ref="A9:C9"/>
    <mergeCell ref="A10:C10"/>
    <mergeCell ref="A11:C11"/>
    <mergeCell ref="M23:N23"/>
    <mergeCell ref="A8:C8"/>
    <mergeCell ref="A5:E5"/>
    <mergeCell ref="A3:B3"/>
    <mergeCell ref="C3:J3"/>
    <mergeCell ref="A1:K1"/>
  </mergeCells>
  <printOptions/>
  <pageMargins left="0.55" right="0.34" top="0.31" bottom="0.49" header="0.2" footer="0.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TAMAY ASANSÖR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Korkut KAYA</dc:creator>
  <cp:keywords/>
  <dc:description/>
  <cp:lastModifiedBy>user</cp:lastModifiedBy>
  <cp:lastPrinted>2008-06-11T07:37:57Z</cp:lastPrinted>
  <dcterms:created xsi:type="dcterms:W3CDTF">2005-01-27T12:35:38Z</dcterms:created>
  <dcterms:modified xsi:type="dcterms:W3CDTF">2010-02-19T06:35:53Z</dcterms:modified>
  <cp:category/>
  <cp:version/>
  <cp:contentType/>
  <cp:contentStatus/>
</cp:coreProperties>
</file>